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henm\Desktop\student research F12S13\Irving Ramirez\"/>
    </mc:Choice>
  </mc:AlternateContent>
  <bookViews>
    <workbookView xWindow="240" yWindow="60" windowWidth="20115" windowHeight="8010" activeTab="2"/>
  </bookViews>
  <sheets>
    <sheet name="2.20 Room Temp Part 1" sheetId="1" r:id="rId1"/>
    <sheet name="Room Temp (graphed)" sheetId="2" r:id="rId2"/>
    <sheet name="2.26 Growth Conditions" sheetId="3" r:id="rId3"/>
    <sheet name="3 Growth Conditons " sheetId="4" r:id="rId4"/>
  </sheets>
  <calcPr calcId="162913"/>
</workbook>
</file>

<file path=xl/calcChain.xml><?xml version="1.0" encoding="utf-8"?>
<calcChain xmlns="http://schemas.openxmlformats.org/spreadsheetml/2006/main">
  <c r="R28" i="4" l="1"/>
  <c r="R27" i="4"/>
  <c r="R24" i="4"/>
  <c r="R23" i="4"/>
  <c r="O23" i="4"/>
  <c r="M32" i="4"/>
  <c r="N32" i="4"/>
  <c r="O32" i="4"/>
  <c r="M31" i="4"/>
  <c r="N31" i="4"/>
  <c r="O31" i="4"/>
  <c r="M28" i="4"/>
  <c r="N28" i="4"/>
  <c r="O28" i="4"/>
  <c r="K28" i="4"/>
  <c r="M27" i="4"/>
  <c r="N27" i="4"/>
  <c r="O27" i="4"/>
  <c r="M23" i="4"/>
  <c r="M24" i="4"/>
  <c r="N24" i="4"/>
  <c r="O24" i="4"/>
  <c r="N23" i="4"/>
  <c r="K23" i="4"/>
  <c r="I36" i="4"/>
  <c r="J36" i="4"/>
  <c r="H36" i="4"/>
  <c r="I32" i="4"/>
  <c r="H32" i="4"/>
  <c r="I28" i="4"/>
  <c r="J28" i="4"/>
  <c r="H28" i="4"/>
  <c r="I24" i="4"/>
  <c r="J24" i="4"/>
  <c r="K24" i="4"/>
  <c r="H24" i="4"/>
  <c r="F24" i="4"/>
  <c r="I35" i="4"/>
  <c r="J35" i="4"/>
  <c r="H35" i="4"/>
  <c r="I31" i="4"/>
  <c r="H31" i="4"/>
  <c r="I27" i="4"/>
  <c r="J27" i="4"/>
  <c r="K27" i="4"/>
  <c r="H27" i="4"/>
  <c r="I23" i="4"/>
  <c r="J23" i="4"/>
  <c r="H23" i="4"/>
  <c r="D36" i="4"/>
  <c r="E36" i="4"/>
  <c r="F36" i="4"/>
  <c r="C36" i="4"/>
  <c r="D35" i="4"/>
  <c r="E35" i="4"/>
  <c r="F35" i="4"/>
  <c r="C35" i="4"/>
  <c r="D32" i="4"/>
  <c r="C32" i="4"/>
  <c r="D31" i="4"/>
  <c r="C31" i="4"/>
  <c r="D28" i="4"/>
  <c r="E28" i="4"/>
  <c r="D27" i="4"/>
  <c r="E27" i="4"/>
  <c r="C28" i="4"/>
  <c r="C27" i="4"/>
  <c r="D24" i="4"/>
  <c r="E24" i="4"/>
  <c r="C24" i="4"/>
  <c r="F23" i="4"/>
  <c r="D23" i="4"/>
  <c r="E23" i="4"/>
  <c r="C23" i="4"/>
  <c r="R42" i="4"/>
  <c r="R43" i="4"/>
  <c r="R45" i="4"/>
  <c r="R63" i="4" s="1"/>
  <c r="R46" i="4"/>
  <c r="R47" i="4"/>
  <c r="R41" i="4"/>
  <c r="R59" i="4" s="1"/>
  <c r="O42" i="4"/>
  <c r="O43" i="4"/>
  <c r="O45" i="4"/>
  <c r="O63" i="4" s="1"/>
  <c r="O46" i="4"/>
  <c r="O47" i="4"/>
  <c r="O49" i="4"/>
  <c r="O66" i="4" s="1"/>
  <c r="O50" i="4"/>
  <c r="O51" i="4"/>
  <c r="O41" i="4"/>
  <c r="O59" i="4" s="1"/>
  <c r="N42" i="4"/>
  <c r="N43" i="4"/>
  <c r="N45" i="4"/>
  <c r="N63" i="4" s="1"/>
  <c r="N46" i="4"/>
  <c r="N47" i="4"/>
  <c r="N49" i="4"/>
  <c r="N67" i="4" s="1"/>
  <c r="N50" i="4"/>
  <c r="N51" i="4"/>
  <c r="N41" i="4"/>
  <c r="N59" i="4" s="1"/>
  <c r="M42" i="4"/>
  <c r="M43" i="4"/>
  <c r="M45" i="4"/>
  <c r="M62" i="4" s="1"/>
  <c r="M46" i="4"/>
  <c r="M47" i="4"/>
  <c r="M49" i="4"/>
  <c r="M67" i="4" s="1"/>
  <c r="M50" i="4"/>
  <c r="M51" i="4"/>
  <c r="M41" i="4"/>
  <c r="M59" i="4" s="1"/>
  <c r="K42" i="4"/>
  <c r="K43" i="4"/>
  <c r="K45" i="4"/>
  <c r="K62" i="4" s="1"/>
  <c r="K46" i="4"/>
  <c r="K47" i="4"/>
  <c r="K41" i="4"/>
  <c r="K59" i="4" s="1"/>
  <c r="J42" i="4"/>
  <c r="J43" i="4"/>
  <c r="J45" i="4"/>
  <c r="J63" i="4" s="1"/>
  <c r="J46" i="4"/>
  <c r="J47" i="4"/>
  <c r="J53" i="4"/>
  <c r="J70" i="4" s="1"/>
  <c r="J54" i="4"/>
  <c r="J55" i="4"/>
  <c r="J41" i="4"/>
  <c r="J59" i="4" s="1"/>
  <c r="I42" i="4"/>
  <c r="I43" i="4"/>
  <c r="I45" i="4"/>
  <c r="I63" i="4" s="1"/>
  <c r="I46" i="4"/>
  <c r="I47" i="4"/>
  <c r="I49" i="4"/>
  <c r="I67" i="4" s="1"/>
  <c r="I50" i="4"/>
  <c r="I51" i="4"/>
  <c r="I53" i="4"/>
  <c r="I70" i="4" s="1"/>
  <c r="I54" i="4"/>
  <c r="I55" i="4"/>
  <c r="I41" i="4"/>
  <c r="I59" i="4" s="1"/>
  <c r="H42" i="4"/>
  <c r="H43" i="4"/>
  <c r="H45" i="4"/>
  <c r="H62" i="4" s="1"/>
  <c r="H46" i="4"/>
  <c r="H47" i="4"/>
  <c r="H49" i="4"/>
  <c r="H67" i="4" s="1"/>
  <c r="H50" i="4"/>
  <c r="H51" i="4"/>
  <c r="H53" i="4"/>
  <c r="H71" i="4" s="1"/>
  <c r="H54" i="4"/>
  <c r="H55" i="4"/>
  <c r="H41" i="4"/>
  <c r="H59" i="4" s="1"/>
  <c r="F53" i="4"/>
  <c r="F71" i="4" s="1"/>
  <c r="F54" i="4"/>
  <c r="F55" i="4"/>
  <c r="E45" i="4"/>
  <c r="E62" i="4" s="1"/>
  <c r="E46" i="4"/>
  <c r="E47" i="4"/>
  <c r="E53" i="4"/>
  <c r="E71" i="4" s="1"/>
  <c r="E54" i="4"/>
  <c r="E55" i="4"/>
  <c r="D45" i="4"/>
  <c r="D63" i="4" s="1"/>
  <c r="D46" i="4"/>
  <c r="D47" i="4"/>
  <c r="D49" i="4"/>
  <c r="D66" i="4" s="1"/>
  <c r="D50" i="4"/>
  <c r="D51" i="4"/>
  <c r="D53" i="4"/>
  <c r="D71" i="4" s="1"/>
  <c r="D54" i="4"/>
  <c r="D55" i="4"/>
  <c r="C45" i="4"/>
  <c r="C62" i="4" s="1"/>
  <c r="C46" i="4"/>
  <c r="C47" i="4"/>
  <c r="C49" i="4"/>
  <c r="C67" i="4" s="1"/>
  <c r="C50" i="4"/>
  <c r="C51" i="4"/>
  <c r="C53" i="4"/>
  <c r="C71" i="4" s="1"/>
  <c r="C54" i="4"/>
  <c r="C55" i="4"/>
  <c r="F43" i="4"/>
  <c r="F41" i="4"/>
  <c r="F59" i="4" s="1"/>
  <c r="E42" i="4"/>
  <c r="E43" i="4"/>
  <c r="E41" i="4"/>
  <c r="E59" i="4" s="1"/>
  <c r="D42" i="4"/>
  <c r="D43" i="4"/>
  <c r="D41" i="4"/>
  <c r="D59" i="4" s="1"/>
  <c r="C42" i="4"/>
  <c r="C43" i="4"/>
  <c r="C41" i="4"/>
  <c r="C59" i="4" s="1"/>
  <c r="H14" i="3"/>
  <c r="I14" i="3"/>
  <c r="J14" i="3"/>
  <c r="K14" i="3"/>
  <c r="H15" i="3"/>
  <c r="I15" i="3"/>
  <c r="J15" i="3"/>
  <c r="K15" i="3"/>
  <c r="H16" i="3"/>
  <c r="I16" i="3"/>
  <c r="J16" i="3"/>
  <c r="K16" i="3"/>
  <c r="H18" i="3"/>
  <c r="I18" i="3"/>
  <c r="J18" i="3"/>
  <c r="K18" i="3"/>
  <c r="H19" i="3"/>
  <c r="I19" i="3"/>
  <c r="J19" i="3"/>
  <c r="K19" i="3"/>
  <c r="E15" i="3"/>
  <c r="E16" i="3"/>
  <c r="E14" i="3"/>
  <c r="E19" i="3" s="1"/>
  <c r="D15" i="3"/>
  <c r="D16" i="3"/>
  <c r="D14" i="3"/>
  <c r="D19" i="3" s="1"/>
  <c r="C15" i="3"/>
  <c r="C16" i="3"/>
  <c r="C14" i="3"/>
  <c r="C19" i="3" s="1"/>
  <c r="B15" i="3"/>
  <c r="B16" i="3"/>
  <c r="B14" i="3"/>
  <c r="B19" i="3" s="1"/>
  <c r="I11" i="3"/>
  <c r="J11" i="3"/>
  <c r="K11" i="3"/>
  <c r="I10" i="3"/>
  <c r="J10" i="3"/>
  <c r="K10" i="3"/>
  <c r="H11" i="3"/>
  <c r="H10" i="3"/>
  <c r="E11" i="3"/>
  <c r="D11" i="3"/>
  <c r="D10" i="3"/>
  <c r="E10" i="3"/>
  <c r="C10" i="3"/>
  <c r="D18" i="3" l="1"/>
  <c r="D58" i="4"/>
  <c r="J58" i="4"/>
  <c r="N58" i="4"/>
  <c r="O62" i="4"/>
  <c r="J62" i="4"/>
  <c r="D62" i="4"/>
  <c r="H63" i="4"/>
  <c r="M63" i="4"/>
  <c r="C66" i="4"/>
  <c r="H66" i="4"/>
  <c r="N66" i="4"/>
  <c r="O67" i="4"/>
  <c r="E70" i="4"/>
  <c r="H70" i="4"/>
  <c r="C18" i="3"/>
  <c r="F58" i="4"/>
  <c r="I58" i="4"/>
  <c r="R58" i="4"/>
  <c r="N62" i="4"/>
  <c r="I62" i="4"/>
  <c r="C63" i="4"/>
  <c r="K63" i="4"/>
  <c r="I66" i="4"/>
  <c r="D70" i="4"/>
  <c r="J71" i="4"/>
  <c r="B18" i="3"/>
  <c r="C58" i="4"/>
  <c r="H58" i="4"/>
  <c r="M58" i="4"/>
  <c r="E63" i="4"/>
  <c r="D67" i="4"/>
  <c r="M66" i="4"/>
  <c r="C70" i="4"/>
  <c r="I71" i="4"/>
  <c r="E18" i="3"/>
  <c r="E58" i="4"/>
  <c r="K58" i="4"/>
  <c r="O58" i="4"/>
  <c r="R62" i="4"/>
  <c r="F70" i="4"/>
  <c r="B11" i="3"/>
  <c r="B10" i="3"/>
  <c r="F56" i="2"/>
  <c r="F55" i="2"/>
  <c r="F54" i="2"/>
  <c r="F53" i="2"/>
  <c r="E56" i="2"/>
  <c r="E55" i="2"/>
  <c r="E54" i="2"/>
  <c r="E53" i="2"/>
  <c r="D56" i="2"/>
  <c r="D55" i="2"/>
  <c r="D54" i="2"/>
  <c r="D53" i="2"/>
  <c r="C56" i="2"/>
  <c r="C55" i="2"/>
  <c r="C54" i="2"/>
  <c r="C53" i="2"/>
  <c r="B56" i="2"/>
  <c r="B55" i="2"/>
  <c r="B54" i="2"/>
  <c r="B53" i="2"/>
  <c r="F42" i="2"/>
  <c r="F41" i="2"/>
  <c r="F40" i="2"/>
  <c r="F39" i="2"/>
  <c r="E42" i="2"/>
  <c r="E41" i="2"/>
  <c r="E40" i="2"/>
  <c r="E39" i="2"/>
  <c r="D42" i="2"/>
  <c r="D41" i="2"/>
  <c r="D40" i="2"/>
  <c r="D39" i="2"/>
  <c r="C42" i="2"/>
  <c r="C41" i="2"/>
  <c r="C40" i="2"/>
  <c r="C39" i="2"/>
  <c r="B39" i="2"/>
  <c r="B40" i="2"/>
  <c r="B41" i="2"/>
  <c r="B42" i="2"/>
  <c r="F38" i="2"/>
  <c r="E38" i="2"/>
  <c r="D38" i="2"/>
  <c r="C38" i="2"/>
  <c r="B38" i="2"/>
  <c r="C7" i="2" l="1"/>
  <c r="C14" i="2" s="1"/>
  <c r="D7" i="2"/>
  <c r="D14" i="2" s="1"/>
  <c r="E7" i="2"/>
  <c r="E14" i="2" s="1"/>
  <c r="F7" i="2"/>
  <c r="F14" i="2" s="1"/>
  <c r="G7" i="2"/>
  <c r="G14" i="2" s="1"/>
  <c r="B7" i="2"/>
  <c r="B14" i="2" s="1"/>
  <c r="C6" i="2"/>
  <c r="C13" i="2" s="1"/>
  <c r="D6" i="2"/>
  <c r="D13" i="2" s="1"/>
  <c r="E6" i="2"/>
  <c r="E13" i="2" s="1"/>
  <c r="F6" i="2"/>
  <c r="F13" i="2" s="1"/>
  <c r="G6" i="2"/>
  <c r="G13" i="2" s="1"/>
  <c r="B6" i="2"/>
  <c r="B13" i="2" s="1"/>
  <c r="C5" i="2"/>
  <c r="C12" i="2" s="1"/>
  <c r="D5" i="2"/>
  <c r="D12" i="2" s="1"/>
  <c r="E5" i="2"/>
  <c r="E12" i="2" s="1"/>
  <c r="F5" i="2"/>
  <c r="F12" i="2" s="1"/>
  <c r="G5" i="2"/>
  <c r="G12" i="2" s="1"/>
  <c r="B5" i="2"/>
  <c r="B12" i="2" s="1"/>
  <c r="C4" i="2"/>
  <c r="C11" i="2" s="1"/>
  <c r="D4" i="2"/>
  <c r="D11" i="2" s="1"/>
  <c r="E4" i="2"/>
  <c r="E11" i="2" s="1"/>
  <c r="F4" i="2"/>
  <c r="F11" i="2" s="1"/>
  <c r="G4" i="2"/>
  <c r="G11" i="2" s="1"/>
  <c r="B4" i="2"/>
  <c r="B11" i="2" s="1"/>
  <c r="C3" i="2"/>
  <c r="C10" i="2" s="1"/>
  <c r="D3" i="2"/>
  <c r="D10" i="2" s="1"/>
  <c r="E3" i="2"/>
  <c r="E10" i="2" s="1"/>
  <c r="F3" i="2"/>
  <c r="F10" i="2" s="1"/>
  <c r="G3" i="2"/>
  <c r="G10" i="2" s="1"/>
  <c r="B3" i="2"/>
  <c r="B10" i="2" s="1"/>
  <c r="C28" i="2"/>
  <c r="D28" i="2"/>
  <c r="E28" i="2"/>
  <c r="F28" i="2"/>
  <c r="G28" i="2"/>
  <c r="B28" i="2"/>
  <c r="C27" i="2"/>
  <c r="D27" i="2"/>
  <c r="E27" i="2"/>
  <c r="F27" i="2"/>
  <c r="G27" i="2"/>
  <c r="B27" i="2"/>
  <c r="C26" i="2"/>
  <c r="D26" i="2"/>
  <c r="E26" i="2"/>
  <c r="F26" i="2"/>
  <c r="G26" i="2"/>
  <c r="B26" i="2"/>
  <c r="C25" i="2"/>
  <c r="D25" i="2"/>
  <c r="E25" i="2"/>
  <c r="F25" i="2"/>
  <c r="G25" i="2"/>
  <c r="B25" i="2"/>
  <c r="C24" i="2"/>
  <c r="D24" i="2"/>
  <c r="E24" i="2"/>
  <c r="F24" i="2"/>
  <c r="G24" i="2"/>
  <c r="B24" i="2"/>
  <c r="M22" i="1"/>
  <c r="M23" i="1"/>
  <c r="M24" i="1"/>
  <c r="M25" i="1"/>
  <c r="M26" i="1"/>
  <c r="M21" i="1"/>
  <c r="L22" i="1"/>
  <c r="L23" i="1"/>
  <c r="L24" i="1"/>
  <c r="L25" i="1"/>
  <c r="L26" i="1"/>
  <c r="L21" i="1"/>
  <c r="K22" i="1"/>
  <c r="K23" i="1"/>
  <c r="K24" i="1"/>
  <c r="K25" i="1"/>
  <c r="K26" i="1"/>
  <c r="K21" i="1"/>
  <c r="J22" i="1"/>
  <c r="J23" i="1"/>
  <c r="J24" i="1"/>
  <c r="J25" i="1"/>
  <c r="J26" i="1"/>
  <c r="J21" i="1"/>
  <c r="I22" i="1"/>
  <c r="I23" i="1"/>
  <c r="I24" i="1"/>
  <c r="I25" i="1"/>
  <c r="I26" i="1"/>
  <c r="I21" i="1"/>
  <c r="B14" i="1"/>
  <c r="B22" i="1" s="1"/>
  <c r="B15" i="1"/>
  <c r="B23" i="1" s="1"/>
  <c r="B16" i="1"/>
  <c r="B24" i="1" s="1"/>
  <c r="B17" i="1"/>
  <c r="B25" i="1" s="1"/>
  <c r="B18" i="1"/>
  <c r="B26" i="1" s="1"/>
  <c r="B13" i="1"/>
  <c r="B21" i="1" s="1"/>
  <c r="C14" i="1"/>
  <c r="C22" i="1" s="1"/>
  <c r="C15" i="1"/>
  <c r="C23" i="1" s="1"/>
  <c r="C16" i="1"/>
  <c r="C24" i="1" s="1"/>
  <c r="C17" i="1"/>
  <c r="C25" i="1" s="1"/>
  <c r="C18" i="1"/>
  <c r="C26" i="1" s="1"/>
  <c r="C13" i="1"/>
  <c r="C21" i="1" s="1"/>
  <c r="D18" i="1"/>
  <c r="D26" i="1" s="1"/>
  <c r="D14" i="1"/>
  <c r="D22" i="1" s="1"/>
  <c r="D15" i="1"/>
  <c r="D23" i="1" s="1"/>
  <c r="D16" i="1"/>
  <c r="D24" i="1" s="1"/>
  <c r="D17" i="1"/>
  <c r="D25" i="1" s="1"/>
  <c r="D13" i="1"/>
  <c r="D21" i="1" s="1"/>
  <c r="E14" i="1"/>
  <c r="E22" i="1" s="1"/>
  <c r="E15" i="1"/>
  <c r="E23" i="1" s="1"/>
  <c r="E16" i="1"/>
  <c r="E24" i="1" s="1"/>
  <c r="E17" i="1"/>
  <c r="E25" i="1" s="1"/>
  <c r="E18" i="1"/>
  <c r="E26" i="1" s="1"/>
  <c r="E13" i="1"/>
  <c r="E21" i="1" s="1"/>
  <c r="F14" i="1"/>
  <c r="F22" i="1" s="1"/>
  <c r="F15" i="1"/>
  <c r="F23" i="1" s="1"/>
  <c r="F16" i="1"/>
  <c r="F24" i="1" s="1"/>
  <c r="F17" i="1"/>
  <c r="F25" i="1" s="1"/>
  <c r="F18" i="1"/>
  <c r="F26" i="1" s="1"/>
  <c r="F13" i="1"/>
  <c r="F21" i="1" s="1"/>
</calcChain>
</file>

<file path=xl/sharedStrings.xml><?xml version="1.0" encoding="utf-8"?>
<sst xmlns="http://schemas.openxmlformats.org/spreadsheetml/2006/main" count="191" uniqueCount="49">
  <si>
    <t>Fungus</t>
  </si>
  <si>
    <t>9 days</t>
  </si>
  <si>
    <t>12 days</t>
  </si>
  <si>
    <t>15 days</t>
  </si>
  <si>
    <t>19 days</t>
  </si>
  <si>
    <t>Plate 1 SAB++</t>
  </si>
  <si>
    <t>Plate 2 SAB</t>
  </si>
  <si>
    <t xml:space="preserve">Plate 3 SAB </t>
  </si>
  <si>
    <t>Plate 4 SAB</t>
  </si>
  <si>
    <t>Plate 5 SAB++</t>
  </si>
  <si>
    <t>Plate 6 SAB</t>
  </si>
  <si>
    <t>6 days</t>
  </si>
  <si>
    <t>Fungus (DIA)</t>
  </si>
  <si>
    <t>Fungus (RAI)</t>
  </si>
  <si>
    <t>Fungus (RAI/day)</t>
  </si>
  <si>
    <t>Fungus (DAI/day)</t>
  </si>
  <si>
    <t xml:space="preserve">All Measurements are in Millimeters </t>
  </si>
  <si>
    <t>-</t>
  </si>
  <si>
    <t>Day 6</t>
  </si>
  <si>
    <t>Plate 3 SAB</t>
  </si>
  <si>
    <t>Plate 1 Corn Agar</t>
  </si>
  <si>
    <t>Plate 2 Myco Agar</t>
  </si>
  <si>
    <t>Plate 4 Myco Agar 2</t>
  </si>
  <si>
    <t>Plate 5 Oatmeal</t>
  </si>
  <si>
    <t>Fungus (RAI) @ RT</t>
  </si>
  <si>
    <t>Fungus (RAI per day) @ RT</t>
  </si>
  <si>
    <t>Fungus (DIA) @ RT</t>
  </si>
  <si>
    <t>Fungus (DIA per day) @ RT</t>
  </si>
  <si>
    <t>RT</t>
  </si>
  <si>
    <t>26.5 C</t>
  </si>
  <si>
    <t>Measurement in mm</t>
  </si>
  <si>
    <t>Mean</t>
  </si>
  <si>
    <t>SE</t>
  </si>
  <si>
    <t>No Growth</t>
  </si>
  <si>
    <t>***Taken out of 26.5 C @ 1pm on 3/4/2019 put into RT</t>
  </si>
  <si>
    <t>SAB Plate</t>
  </si>
  <si>
    <t>Growth per day in mm</t>
  </si>
  <si>
    <t>Plate Type</t>
  </si>
  <si>
    <t>SAB</t>
  </si>
  <si>
    <t>Myco Agar</t>
  </si>
  <si>
    <t>TSA + 0.1 Hydroquinone</t>
  </si>
  <si>
    <t>Oatmeal Agar</t>
  </si>
  <si>
    <t>Measurement</t>
  </si>
  <si>
    <t xml:space="preserve">Mean </t>
  </si>
  <si>
    <t>2.12.2019 Penicillium fungus (axenic) wedges placed on center of SAB plates</t>
  </si>
  <si>
    <t>2.26.2019 Penicillium fungus (axenic) wedges placed on center of SAB plates</t>
  </si>
  <si>
    <t>2.26.2019 Penicillium fungus (axenic) wedges placed on center of various agar media</t>
  </si>
  <si>
    <t>Measured at three different locations</t>
  </si>
  <si>
    <t>measured at three different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</si>
</sst>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F800]dddd\,\ mmmm\ dd\,\ yyyy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3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/>
    <xf numFmtId="14" fontId="2" fillId="0" borderId="0" xfId="0" applyNumberFormat="1" applyFont="1"/>
    <xf numFmtId="165" fontId="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Fungus (RAI per day) @ 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'Room Temp (graphed)'!$B$9</c:f>
              <c:strCache>
                <c:ptCount val="1"/>
                <c:pt idx="0">
                  <c:v>Plate 1 SAB++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(graphed)'!$B$10:$B$14</c:f>
              <c:numCache>
                <c:formatCode>0.0</c:formatCode>
                <c:ptCount val="5"/>
                <c:pt idx="0">
                  <c:v>1.8333333333333333</c:v>
                </c:pt>
                <c:pt idx="1">
                  <c:v>1.9444444444444444</c:v>
                </c:pt>
                <c:pt idx="2">
                  <c:v>2</c:v>
                </c:pt>
                <c:pt idx="3">
                  <c:v>1.9333333333333333</c:v>
                </c:pt>
                <c:pt idx="4">
                  <c:v>1.9473684210526316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2-4351-8593-DEC2CF33DECC}"/>
            </c:ext>
          </c:extLst>
        </c:ser>
        <c:ser>
          <c:idx val="1"/>
          <c:order val="1"/>
          <c:tx>
            <c:strRef>
              <c:f>'Room Temp (graphed)'!$C$9</c:f>
              <c:strCache>
                <c:ptCount val="1"/>
                <c:pt idx="0">
                  <c:v>Plate 2 SAB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(graphed)'!$C$10:$C$14</c:f>
              <c:numCache>
                <c:formatCode>0.0</c:formatCode>
                <c:ptCount val="5"/>
                <c:pt idx="0">
                  <c:v>1.9583333333333333</c:v>
                </c:pt>
                <c:pt idx="1">
                  <c:v>1.4722222222222223</c:v>
                </c:pt>
                <c:pt idx="2">
                  <c:v>1.5416666666666667</c:v>
                </c:pt>
                <c:pt idx="3">
                  <c:v>1.6</c:v>
                </c:pt>
                <c:pt idx="4">
                  <c:v>1.6578947368421053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02-4351-8593-DEC2CF33DECC}"/>
            </c:ext>
          </c:extLst>
        </c:ser>
        <c:ser>
          <c:idx val="2"/>
          <c:order val="2"/>
          <c:tx>
            <c:strRef>
              <c:f>'Room Temp (graphed)'!$D$9</c:f>
              <c:strCache>
                <c:ptCount val="1"/>
                <c:pt idx="0">
                  <c:v>Plate 3 SAB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(graphed)'!$D$10:$D$14</c:f>
              <c:numCache>
                <c:formatCode>0.0</c:formatCode>
                <c:ptCount val="5"/>
                <c:pt idx="0">
                  <c:v>2</c:v>
                </c:pt>
                <c:pt idx="1">
                  <c:v>1.8888888888888888</c:v>
                </c:pt>
                <c:pt idx="2">
                  <c:v>1.9166666666666667</c:v>
                </c:pt>
                <c:pt idx="3">
                  <c:v>1.9333333333333333</c:v>
                </c:pt>
                <c:pt idx="4">
                  <c:v>2.013157894736842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02-4351-8593-DEC2CF33DECC}"/>
            </c:ext>
          </c:extLst>
        </c:ser>
        <c:ser>
          <c:idx val="3"/>
          <c:order val="3"/>
          <c:tx>
            <c:strRef>
              <c:f>'Room Temp (graphed)'!$E$9</c:f>
              <c:strCache>
                <c:ptCount val="1"/>
                <c:pt idx="0">
                  <c:v>Plate 4 SAB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(graphed)'!$E$10:$E$14</c:f>
              <c:numCache>
                <c:formatCode>0.0</c:formatCode>
                <c:ptCount val="5"/>
                <c:pt idx="0">
                  <c:v>2.0416666666666665</c:v>
                </c:pt>
                <c:pt idx="1">
                  <c:v>1.5555555555555556</c:v>
                </c:pt>
                <c:pt idx="2">
                  <c:v>1.5</c:v>
                </c:pt>
                <c:pt idx="3">
                  <c:v>1.6333333333333333</c:v>
                </c:pt>
                <c:pt idx="4">
                  <c:v>1.6578947368421053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02-4351-8593-DEC2CF33DECC}"/>
            </c:ext>
          </c:extLst>
        </c:ser>
        <c:ser>
          <c:idx val="4"/>
          <c:order val="4"/>
          <c:tx>
            <c:strRef>
              <c:f>'Room Temp (graphed)'!$F$9</c:f>
              <c:strCache>
                <c:ptCount val="1"/>
                <c:pt idx="0">
                  <c:v>Plate 5 SAB++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(graphed)'!$F$10:$F$14</c:f>
              <c:numCache>
                <c:formatCode>0.0</c:formatCode>
                <c:ptCount val="5"/>
                <c:pt idx="0">
                  <c:v>1.75</c:v>
                </c:pt>
                <c:pt idx="1">
                  <c:v>1.8888888888888888</c:v>
                </c:pt>
                <c:pt idx="2">
                  <c:v>1.8333333333333333</c:v>
                </c:pt>
                <c:pt idx="3">
                  <c:v>1.7666666666666666</c:v>
                </c:pt>
                <c:pt idx="4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02-4351-8593-DEC2CF33DECC}"/>
            </c:ext>
          </c:extLst>
        </c:ser>
        <c:ser>
          <c:idx val="5"/>
          <c:order val="5"/>
          <c:tx>
            <c:strRef>
              <c:f>'Room Temp (graphed)'!$G$9</c:f>
              <c:strCache>
                <c:ptCount val="1"/>
                <c:pt idx="0">
                  <c:v>Plate 6 SAB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(graphed)'!$G$10:$G$14</c:f>
              <c:numCache>
                <c:formatCode>0.0</c:formatCode>
                <c:ptCount val="5"/>
                <c:pt idx="0">
                  <c:v>2.3333333333333335</c:v>
                </c:pt>
                <c:pt idx="1">
                  <c:v>2.1666666666666665</c:v>
                </c:pt>
                <c:pt idx="2">
                  <c:v>1.9166666666666667</c:v>
                </c:pt>
                <c:pt idx="3">
                  <c:v>2.1</c:v>
                </c:pt>
                <c:pt idx="4">
                  <c:v>1.986842105263158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02-4351-8593-DEC2CF33D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63616"/>
        <c:axId val="183266304"/>
      </c:barChart>
      <c:catAx>
        <c:axId val="18326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83266304"/>
        <c:crosses val="autoZero"/>
        <c:auto val="0"/>
        <c:lblAlgn val="ctr"/>
        <c:lblOffset val="100"/>
        <c:noMultiLvlLbl val="0"/>
      </c:catAx>
      <c:valAx>
        <c:axId val="183266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</a:t>
                </a:r>
                <a:r>
                  <a:rPr lang="en-US" baseline="0"/>
                  <a:t> in mm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326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RT Oatmeal</a:t>
            </a:r>
            <a:r>
              <a:rPr lang="en-US" baseline="0"/>
              <a:t> Agar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'!$B$70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'!$C$71:$F$71</c:f>
                <c:numCache>
                  <c:formatCode>General</c:formatCode>
                  <c:ptCount val="4"/>
                  <c:pt idx="0">
                    <c:v>0.24037008503093263</c:v>
                  </c:pt>
                  <c:pt idx="1">
                    <c:v>4.1666666666666595E-2</c:v>
                  </c:pt>
                  <c:pt idx="2">
                    <c:v>3.0303030303030314E-2</c:v>
                  </c:pt>
                  <c:pt idx="3">
                    <c:v>3.9252311467094373E-17</c:v>
                  </c:pt>
                </c:numCache>
              </c:numRef>
            </c:plus>
            <c:minus>
              <c:numRef>
                <c:f>'3 Growth Conditons '!$C$71:$F$71</c:f>
                <c:numCache>
                  <c:formatCode>General</c:formatCode>
                  <c:ptCount val="4"/>
                  <c:pt idx="0">
                    <c:v>0.24037008503093263</c:v>
                  </c:pt>
                  <c:pt idx="1">
                    <c:v>4.1666666666666595E-2</c:v>
                  </c:pt>
                  <c:pt idx="2">
                    <c:v>3.0303030303030314E-2</c:v>
                  </c:pt>
                  <c:pt idx="3">
                    <c:v>3.9252311467094373E-17</c:v>
                  </c:pt>
                </c:numCache>
              </c:numRef>
            </c:minus>
          </c:errBars>
          <c:cat>
            <c:numRef>
              <c:f>'3 Growth Conditons '!$C$5:$F$5</c:f>
              <c:numCache>
                <c:formatCode>m/d/yyyy</c:formatCode>
                <c:ptCount val="4"/>
                <c:pt idx="0">
                  <c:v>43536</c:v>
                </c:pt>
                <c:pt idx="1">
                  <c:v>43542</c:v>
                </c:pt>
                <c:pt idx="2">
                  <c:v>43545</c:v>
                </c:pt>
                <c:pt idx="3">
                  <c:v>43549</c:v>
                </c:pt>
              </c:numCache>
            </c:numRef>
          </c:cat>
          <c:val>
            <c:numRef>
              <c:f>'3 Growth Conditons '!$C$70:$F$70</c:f>
              <c:numCache>
                <c:formatCode>0.00</c:formatCode>
                <c:ptCount val="4"/>
                <c:pt idx="0">
                  <c:v>0.8666666666666667</c:v>
                </c:pt>
                <c:pt idx="1">
                  <c:v>0.45833333333333331</c:v>
                </c:pt>
                <c:pt idx="2">
                  <c:v>0.57575757575757569</c:v>
                </c:pt>
                <c:pt idx="3">
                  <c:v>0.46666666666666662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E-4B6C-847E-77F6E009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837376"/>
        <c:axId val="158849280"/>
      </c:barChart>
      <c:catAx>
        <c:axId val="15883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58849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849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58837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RT TSA</a:t>
            </a:r>
            <a:r>
              <a:rPr lang="en-US" baseline="0"/>
              <a:t> + 0.1% Hydroquinone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'2.26 Growth Conditions'!$A$18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'!$C$67:$F$67</c:f>
                <c:numCache>
                  <c:formatCode>General</c:formatCode>
                  <c:ptCount val="4"/>
                  <c:pt idx="0">
                    <c:v>6.6666666666666652E-2</c:v>
                  </c:pt>
                  <c:pt idx="1">
                    <c:v>4.1666666666666595E-2</c:v>
                  </c:pt>
                </c:numCache>
              </c:numRef>
            </c:plus>
            <c:minus>
              <c:numRef>
                <c:f>'3 Growth Conditons '!$C$67:$F$67</c:f>
                <c:numCache>
                  <c:formatCode>General</c:formatCode>
                  <c:ptCount val="4"/>
                  <c:pt idx="0">
                    <c:v>6.6666666666666652E-2</c:v>
                  </c:pt>
                  <c:pt idx="1">
                    <c:v>4.1666666666666595E-2</c:v>
                  </c:pt>
                </c:numCache>
              </c:numRef>
            </c:minus>
          </c:errBars>
          <c:cat>
            <c:numRef>
              <c:f>'3 Growth Conditons '!$C$5:$F$5</c:f>
              <c:numCache>
                <c:formatCode>m/d/yyyy</c:formatCode>
                <c:ptCount val="4"/>
                <c:pt idx="0">
                  <c:v>43536</c:v>
                </c:pt>
                <c:pt idx="1">
                  <c:v>43542</c:v>
                </c:pt>
                <c:pt idx="2">
                  <c:v>43545</c:v>
                </c:pt>
                <c:pt idx="3">
                  <c:v>43549</c:v>
                </c:pt>
              </c:numCache>
            </c:numRef>
          </c:cat>
          <c:val>
            <c:numRef>
              <c:f>'3 Growth Conditons '!$C$66:$F$66</c:f>
              <c:numCache>
                <c:formatCode>0.00</c:formatCode>
                <c:ptCount val="4"/>
                <c:pt idx="0">
                  <c:v>1.2666666666666666</c:v>
                </c:pt>
                <c:pt idx="1">
                  <c:v>0.45833333333333331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C-4C7D-A2D5-175D3A4D5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54688"/>
        <c:axId val="161487104"/>
      </c:barChart>
      <c:catAx>
        <c:axId val="16075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61487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487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60754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26.5</a:t>
            </a:r>
            <a:r>
              <a:rPr lang="en-US" baseline="0"/>
              <a:t> </a:t>
            </a:r>
            <a:r>
              <a:rPr lang="en-US" baseline="0">
                <a:latin typeface="Calibri"/>
                <a:cs typeface="Calibri"/>
              </a:rPr>
              <a:t>⁰C  </a:t>
            </a:r>
            <a:r>
              <a:rPr lang="en-US" baseline="0">
                <a:latin typeface="+mn-lt"/>
                <a:cs typeface="+mn-cs"/>
              </a:rPr>
              <a:t>Myco</a:t>
            </a:r>
            <a:r>
              <a:rPr lang="en-US" baseline="0"/>
              <a:t> Agar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'!$B$70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'!$H$59:$K$59</c:f>
                <c:numCache>
                  <c:formatCode>General</c:formatCode>
                  <c:ptCount val="4"/>
                  <c:pt idx="0">
                    <c:v>6.666666666666668E-2</c:v>
                  </c:pt>
                  <c:pt idx="1">
                    <c:v>0</c:v>
                  </c:pt>
                  <c:pt idx="2">
                    <c:v>9.8130778667735933E-18</c:v>
                  </c:pt>
                  <c:pt idx="3">
                    <c:v>2.2222222222222233E-2</c:v>
                  </c:pt>
                </c:numCache>
              </c:numRef>
            </c:plus>
            <c:minus>
              <c:numRef>
                <c:f>'3 Growth Conditons '!$H$59:$K$59</c:f>
                <c:numCache>
                  <c:formatCode>General</c:formatCode>
                  <c:ptCount val="4"/>
                  <c:pt idx="0">
                    <c:v>6.666666666666668E-2</c:v>
                  </c:pt>
                  <c:pt idx="1">
                    <c:v>0</c:v>
                  </c:pt>
                  <c:pt idx="2">
                    <c:v>9.8130778667735933E-18</c:v>
                  </c:pt>
                  <c:pt idx="3">
                    <c:v>2.2222222222222233E-2</c:v>
                  </c:pt>
                </c:numCache>
              </c:numRef>
            </c:minus>
          </c:errBars>
          <c:cat>
            <c:numRef>
              <c:f>'3 Growth Conditons '!$C$5:$F$5</c:f>
              <c:numCache>
                <c:formatCode>m/d/yyyy</c:formatCode>
                <c:ptCount val="4"/>
                <c:pt idx="0">
                  <c:v>43536</c:v>
                </c:pt>
                <c:pt idx="1">
                  <c:v>43542</c:v>
                </c:pt>
                <c:pt idx="2">
                  <c:v>43545</c:v>
                </c:pt>
                <c:pt idx="3">
                  <c:v>43549</c:v>
                </c:pt>
              </c:numCache>
            </c:numRef>
          </c:cat>
          <c:val>
            <c:numRef>
              <c:f>'3 Growth Conditons '!$H$58:$K$58</c:f>
              <c:numCache>
                <c:formatCode>0.00</c:formatCode>
                <c:ptCount val="4"/>
                <c:pt idx="0">
                  <c:v>0.26666666666666666</c:v>
                </c:pt>
                <c:pt idx="1">
                  <c:v>0.375</c:v>
                </c:pt>
                <c:pt idx="2">
                  <c:v>9.0909090909090898E-2</c:v>
                </c:pt>
                <c:pt idx="3">
                  <c:v>8.8888888888888892E-2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2-42A3-9827-B95754463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19552"/>
        <c:axId val="161548928"/>
      </c:barChart>
      <c:catAx>
        <c:axId val="15931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161548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548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59319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26.5</a:t>
            </a:r>
            <a:r>
              <a:rPr lang="en-US" baseline="0"/>
              <a:t> </a:t>
            </a:r>
            <a:r>
              <a:rPr lang="en-US" baseline="0">
                <a:latin typeface="Calibri"/>
                <a:cs typeface="Calibri"/>
              </a:rPr>
              <a:t>⁰C  </a:t>
            </a:r>
            <a:r>
              <a:rPr lang="en-US" baseline="0">
                <a:latin typeface="+mn-lt"/>
                <a:cs typeface="+mn-cs"/>
              </a:rPr>
              <a:t>SAB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'!$B$70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'!$H$63:$K$63</c:f>
                <c:numCache>
                  <c:formatCode>General</c:formatCode>
                  <c:ptCount val="4"/>
                  <c:pt idx="0">
                    <c:v>6.6666666666666888E-2</c:v>
                  </c:pt>
                  <c:pt idx="1">
                    <c:v>4.1666666666666706E-2</c:v>
                  </c:pt>
                  <c:pt idx="2">
                    <c:v>9.8130778667735933E-18</c:v>
                  </c:pt>
                  <c:pt idx="3">
                    <c:v>0</c:v>
                  </c:pt>
                </c:numCache>
              </c:numRef>
            </c:plus>
            <c:minus>
              <c:numRef>
                <c:f>'3 Growth Conditons '!$H$63:$K$63</c:f>
                <c:numCache>
                  <c:formatCode>General</c:formatCode>
                  <c:ptCount val="4"/>
                  <c:pt idx="0">
                    <c:v>6.6666666666666888E-2</c:v>
                  </c:pt>
                  <c:pt idx="1">
                    <c:v>4.1666666666666706E-2</c:v>
                  </c:pt>
                  <c:pt idx="2">
                    <c:v>9.8130778667735933E-18</c:v>
                  </c:pt>
                  <c:pt idx="3">
                    <c:v>0</c:v>
                  </c:pt>
                </c:numCache>
              </c:numRef>
            </c:minus>
          </c:errBars>
          <c:cat>
            <c:numRef>
              <c:f>'3 Growth Conditons '!$C$5:$F$5</c:f>
              <c:numCache>
                <c:formatCode>m/d/yyyy</c:formatCode>
                <c:ptCount val="4"/>
                <c:pt idx="0">
                  <c:v>43536</c:v>
                </c:pt>
                <c:pt idx="1">
                  <c:v>43542</c:v>
                </c:pt>
                <c:pt idx="2">
                  <c:v>43545</c:v>
                </c:pt>
                <c:pt idx="3">
                  <c:v>43549</c:v>
                </c:pt>
              </c:numCache>
            </c:numRef>
          </c:cat>
          <c:val>
            <c:numRef>
              <c:f>'3 Growth Conditons '!$H$62:$K$62</c:f>
              <c:numCache>
                <c:formatCode>0.00</c:formatCode>
                <c:ptCount val="4"/>
                <c:pt idx="0">
                  <c:v>0.66666666666666663</c:v>
                </c:pt>
                <c:pt idx="1">
                  <c:v>0.33333333333333331</c:v>
                </c:pt>
                <c:pt idx="2">
                  <c:v>9.0909090909090898E-2</c:v>
                </c:pt>
                <c:pt idx="3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9-447D-A54C-732D4B9E4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32416"/>
        <c:axId val="158858240"/>
      </c:barChart>
      <c:catAx>
        <c:axId val="6713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58858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858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7132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26.5</a:t>
            </a:r>
            <a:r>
              <a:rPr lang="en-US" baseline="0"/>
              <a:t> </a:t>
            </a:r>
            <a:r>
              <a:rPr lang="en-US" baseline="0">
                <a:latin typeface="Calibri"/>
                <a:cs typeface="Calibri"/>
              </a:rPr>
              <a:t>⁰C TSA + 0.1% Hydroquinone</a:t>
            </a:r>
            <a:r>
              <a:rPr lang="en-US" baseline="0"/>
              <a:t>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'!$B$70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'!$H$67:$K$67</c:f>
                <c:numCache>
                  <c:formatCode>General</c:formatCode>
                  <c:ptCount val="4"/>
                  <c:pt idx="0">
                    <c:v>7.8504622934188746E-17</c:v>
                  </c:pt>
                  <c:pt idx="1">
                    <c:v>7.216878364870323E-2</c:v>
                  </c:pt>
                </c:numCache>
              </c:numRef>
            </c:plus>
            <c:minus>
              <c:numRef>
                <c:f>'3 Growth Conditons '!$H$67:$K$67</c:f>
                <c:numCache>
                  <c:formatCode>General</c:formatCode>
                  <c:ptCount val="4"/>
                  <c:pt idx="0">
                    <c:v>7.8504622934188746E-17</c:v>
                  </c:pt>
                  <c:pt idx="1">
                    <c:v>7.216878364870323E-2</c:v>
                  </c:pt>
                </c:numCache>
              </c:numRef>
            </c:minus>
          </c:errBars>
          <c:cat>
            <c:numRef>
              <c:f>'3 Growth Conditons '!$C$5:$F$5</c:f>
              <c:numCache>
                <c:formatCode>m/d/yyyy</c:formatCode>
                <c:ptCount val="4"/>
                <c:pt idx="0">
                  <c:v>43536</c:v>
                </c:pt>
                <c:pt idx="1">
                  <c:v>43542</c:v>
                </c:pt>
                <c:pt idx="2">
                  <c:v>43545</c:v>
                </c:pt>
                <c:pt idx="3">
                  <c:v>43549</c:v>
                </c:pt>
              </c:numCache>
            </c:numRef>
          </c:cat>
          <c:val>
            <c:numRef>
              <c:f>'3 Growth Conditons '!$H$66:$K$66</c:f>
              <c:numCache>
                <c:formatCode>0.00</c:formatCode>
                <c:ptCount val="4"/>
                <c:pt idx="0">
                  <c:v>0.80000000000000016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0-4A10-A702-82DEC4257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62848"/>
        <c:axId val="181664768"/>
      </c:barChart>
      <c:catAx>
        <c:axId val="18166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81664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1664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1662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26.5</a:t>
            </a:r>
            <a:r>
              <a:rPr lang="en-US" baseline="0"/>
              <a:t> </a:t>
            </a:r>
            <a:r>
              <a:rPr lang="en-US" baseline="0">
                <a:latin typeface="Calibri"/>
                <a:cs typeface="Calibri"/>
              </a:rPr>
              <a:t>⁰C  </a:t>
            </a:r>
            <a:r>
              <a:rPr lang="en-US" baseline="0">
                <a:latin typeface="+mn-lt"/>
                <a:cs typeface="+mn-cs"/>
              </a:rPr>
              <a:t>Oatmeal Agar</a:t>
            </a:r>
            <a:r>
              <a:rPr lang="en-US" baseline="0"/>
              <a:t>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'!$B$70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'!$H$71:$K$71</c:f>
                <c:numCache>
                  <c:formatCode>General</c:formatCode>
                  <c:ptCount val="4"/>
                  <c:pt idx="0">
                    <c:v>6.6666666666666888E-2</c:v>
                  </c:pt>
                  <c:pt idx="1">
                    <c:v>4.1666666666666595E-2</c:v>
                  </c:pt>
                  <c:pt idx="2">
                    <c:v>5.2486388108147798E-2</c:v>
                  </c:pt>
                </c:numCache>
              </c:numRef>
            </c:plus>
            <c:minus>
              <c:numRef>
                <c:f>'3 Growth Conditons '!$H$71:$K$71</c:f>
                <c:numCache>
                  <c:formatCode>General</c:formatCode>
                  <c:ptCount val="4"/>
                  <c:pt idx="0">
                    <c:v>6.6666666666666888E-2</c:v>
                  </c:pt>
                  <c:pt idx="1">
                    <c:v>4.1666666666666595E-2</c:v>
                  </c:pt>
                  <c:pt idx="2">
                    <c:v>5.2486388108147798E-2</c:v>
                  </c:pt>
                </c:numCache>
              </c:numRef>
            </c:minus>
          </c:errBars>
          <c:cat>
            <c:numRef>
              <c:f>'3 Growth Conditons '!$C$5:$F$5</c:f>
              <c:numCache>
                <c:formatCode>m/d/yyyy</c:formatCode>
                <c:ptCount val="4"/>
                <c:pt idx="0">
                  <c:v>43536</c:v>
                </c:pt>
                <c:pt idx="1">
                  <c:v>43542</c:v>
                </c:pt>
                <c:pt idx="2">
                  <c:v>43545</c:v>
                </c:pt>
                <c:pt idx="3">
                  <c:v>43549</c:v>
                </c:pt>
              </c:numCache>
            </c:numRef>
          </c:cat>
          <c:val>
            <c:numRef>
              <c:f>'3 Growth Conditons '!$H$70:$K$70</c:f>
              <c:numCache>
                <c:formatCode>0.00</c:formatCode>
                <c:ptCount val="4"/>
                <c:pt idx="0">
                  <c:v>0.66666666666666663</c:v>
                </c:pt>
                <c:pt idx="1">
                  <c:v>0.54166666666666663</c:v>
                </c:pt>
                <c:pt idx="2">
                  <c:v>0.1818181818181818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B-430F-988C-DD0742288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85184"/>
        <c:axId val="161502336"/>
      </c:barChart>
      <c:catAx>
        <c:axId val="16148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6150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502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61485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>
                <a:latin typeface="+mn-lt"/>
                <a:cs typeface="+mn-cs"/>
              </a:rPr>
              <a:t>16</a:t>
            </a:r>
            <a:r>
              <a:rPr lang="en-US" baseline="0">
                <a:latin typeface="Calibri"/>
                <a:cs typeface="Calibri"/>
              </a:rPr>
              <a:t>⁰C  </a:t>
            </a:r>
            <a:r>
              <a:rPr lang="en-US" baseline="0">
                <a:latin typeface="+mn-lt"/>
                <a:cs typeface="+mn-cs"/>
              </a:rPr>
              <a:t>Myco</a:t>
            </a:r>
            <a:r>
              <a:rPr lang="en-US" baseline="0"/>
              <a:t> Agar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'!$B$70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'!$M$59:$P$59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3.333333333333334E-2</c:v>
                  </c:pt>
                </c:numCache>
              </c:numRef>
            </c:plus>
            <c:minus>
              <c:numRef>
                <c:f>'3 Growth Conditons '!$M$59:$P$59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3.333333333333334E-2</c:v>
                  </c:pt>
                </c:numCache>
              </c:numRef>
            </c:minus>
          </c:errBars>
          <c:cat>
            <c:numRef>
              <c:f>'3 Growth Conditons '!$M$5:$O$5</c:f>
              <c:numCache>
                <c:formatCode>m/d/yyyy</c:formatCode>
                <c:ptCount val="3"/>
                <c:pt idx="0">
                  <c:v>43553</c:v>
                </c:pt>
                <c:pt idx="1">
                  <c:v>43557</c:v>
                </c:pt>
                <c:pt idx="2">
                  <c:v>43559</c:v>
                </c:pt>
              </c:numCache>
            </c:numRef>
          </c:cat>
          <c:val>
            <c:numRef>
              <c:f>'3 Growth Conditons '!$M$58:$O$58</c:f>
              <c:numCache>
                <c:formatCode>0.00</c:formatCode>
                <c:ptCount val="3"/>
                <c:pt idx="0" formatCode="0.0">
                  <c:v>1.25</c:v>
                </c:pt>
                <c:pt idx="1">
                  <c:v>0.875</c:v>
                </c:pt>
                <c:pt idx="2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3-4BD1-BDD8-9E54AED44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178560"/>
        <c:axId val="186936320"/>
      </c:barChart>
      <c:catAx>
        <c:axId val="18417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186936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936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84178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>
                <a:latin typeface="+mn-lt"/>
                <a:cs typeface="+mn-cs"/>
              </a:rPr>
              <a:t>16</a:t>
            </a:r>
            <a:r>
              <a:rPr lang="en-US" baseline="0">
                <a:latin typeface="Calibri"/>
                <a:cs typeface="Calibri"/>
              </a:rPr>
              <a:t>⁰C  </a:t>
            </a:r>
            <a:r>
              <a:rPr lang="en-US" baseline="0">
                <a:latin typeface="+mn-lt"/>
                <a:cs typeface="+mn-cs"/>
              </a:rPr>
              <a:t>SAB</a:t>
            </a:r>
            <a:r>
              <a:rPr lang="en-US" baseline="0"/>
              <a:t>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'!$B$70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'!$M$63:$O$63</c:f>
                <c:numCache>
                  <c:formatCode>General</c:formatCode>
                  <c:ptCount val="3"/>
                  <c:pt idx="0">
                    <c:v>0.36324157862838952</c:v>
                  </c:pt>
                  <c:pt idx="1">
                    <c:v>0</c:v>
                  </c:pt>
                  <c:pt idx="2">
                    <c:v>3.9252311467094373E-17</c:v>
                  </c:pt>
                </c:numCache>
              </c:numRef>
            </c:plus>
            <c:minus>
              <c:numRef>
                <c:f>'3 Growth Conditons '!$M$63:$O$63</c:f>
                <c:numCache>
                  <c:formatCode>General</c:formatCode>
                  <c:ptCount val="3"/>
                  <c:pt idx="0">
                    <c:v>0.36324157862838952</c:v>
                  </c:pt>
                  <c:pt idx="1">
                    <c:v>0</c:v>
                  </c:pt>
                  <c:pt idx="2">
                    <c:v>3.9252311467094373E-17</c:v>
                  </c:pt>
                </c:numCache>
              </c:numRef>
            </c:minus>
          </c:errBars>
          <c:cat>
            <c:numRef>
              <c:f>'3 Growth Conditons '!$M$5:$O$5</c:f>
              <c:numCache>
                <c:formatCode>m/d/yyyy</c:formatCode>
                <c:ptCount val="3"/>
                <c:pt idx="0">
                  <c:v>43553</c:v>
                </c:pt>
                <c:pt idx="1">
                  <c:v>43557</c:v>
                </c:pt>
                <c:pt idx="2">
                  <c:v>43559</c:v>
                </c:pt>
              </c:numCache>
            </c:numRef>
          </c:cat>
          <c:val>
            <c:numRef>
              <c:f>'3 Growth Conditons '!$M$62:$O$62</c:f>
              <c:numCache>
                <c:formatCode>0.0</c:formatCode>
                <c:ptCount val="3"/>
                <c:pt idx="0">
                  <c:v>1.1666666666666667</c:v>
                </c:pt>
                <c:pt idx="1">
                  <c:v>1.125</c:v>
                </c:pt>
                <c:pt idx="2" formatCode="0.00">
                  <c:v>0.40000000000000008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7-499C-9E25-D0FEC6B29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669440"/>
        <c:axId val="309666944"/>
      </c:barChart>
      <c:catAx>
        <c:axId val="30866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30966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9666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08669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>
                <a:latin typeface="+mn-lt"/>
                <a:cs typeface="+mn-cs"/>
              </a:rPr>
              <a:t>16</a:t>
            </a:r>
            <a:r>
              <a:rPr lang="en-US" baseline="0">
                <a:latin typeface="Calibri"/>
                <a:cs typeface="Calibri"/>
              </a:rPr>
              <a:t>⁰C  </a:t>
            </a:r>
            <a:r>
              <a:rPr lang="en-US" baseline="0">
                <a:latin typeface="+mn-lt"/>
                <a:cs typeface="+mn-cs"/>
              </a:rPr>
              <a:t>TSA + 0.1% Hydroquinone</a:t>
            </a:r>
            <a:r>
              <a:rPr lang="en-US" baseline="0"/>
              <a:t>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'!$B$70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'!$M$67:$O$67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4.1666666666666595E-2</c:v>
                  </c:pt>
                  <c:pt idx="2">
                    <c:v>3.333333333333334E-2</c:v>
                  </c:pt>
                </c:numCache>
              </c:numRef>
            </c:plus>
            <c:minus>
              <c:numRef>
                <c:f>'3 Growth Conditons '!$M$67:$O$67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4.1666666666666595E-2</c:v>
                  </c:pt>
                  <c:pt idx="2">
                    <c:v>3.333333333333334E-2</c:v>
                  </c:pt>
                </c:numCache>
              </c:numRef>
            </c:minus>
          </c:errBars>
          <c:cat>
            <c:numRef>
              <c:f>'3 Growth Conditons '!$Q$5:$S$5</c:f>
              <c:numCache>
                <c:formatCode>m/d/yyyy</c:formatCode>
                <c:ptCount val="3"/>
                <c:pt idx="0">
                  <c:v>43553</c:v>
                </c:pt>
                <c:pt idx="1">
                  <c:v>43557</c:v>
                </c:pt>
                <c:pt idx="2">
                  <c:v>43559</c:v>
                </c:pt>
              </c:numCache>
            </c:numRef>
          </c:cat>
          <c:val>
            <c:numRef>
              <c:f>'3 Growth Conditons '!$M$66:$O$66</c:f>
              <c:numCache>
                <c:formatCode>0.00</c:formatCode>
                <c:ptCount val="3"/>
                <c:pt idx="0">
                  <c:v>0.5</c:v>
                </c:pt>
                <c:pt idx="1">
                  <c:v>0.41666666666666669</c:v>
                </c:pt>
                <c:pt idx="2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A-4192-940F-E5A4B2962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43008"/>
        <c:axId val="158556928"/>
      </c:barChart>
      <c:catAx>
        <c:axId val="6684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58556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556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843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>
                <a:latin typeface="+mn-lt"/>
                <a:cs typeface="+mn-cs"/>
              </a:rPr>
              <a:t>4</a:t>
            </a:r>
            <a:r>
              <a:rPr lang="en-US" baseline="0">
                <a:latin typeface="Calibri"/>
                <a:cs typeface="Calibri"/>
              </a:rPr>
              <a:t>⁰C  </a:t>
            </a:r>
            <a:r>
              <a:rPr lang="en-US" baseline="0">
                <a:latin typeface="+mn-lt"/>
                <a:cs typeface="+mn-cs"/>
              </a:rPr>
              <a:t>Myco</a:t>
            </a:r>
            <a:r>
              <a:rPr lang="en-US" baseline="0"/>
              <a:t> Agar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'!$B$70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'!$Q$59:$S$59</c:f>
                <c:numCache>
                  <c:formatCode>General</c:formatCode>
                  <c:ptCount val="3"/>
                  <c:pt idx="1">
                    <c:v>7.216878364870323E-2</c:v>
                  </c:pt>
                </c:numCache>
              </c:numRef>
            </c:plus>
            <c:minus>
              <c:numRef>
                <c:f>'3 Growth Conditons '!$Q$59:$S$59</c:f>
                <c:numCache>
                  <c:formatCode>General</c:formatCode>
                  <c:ptCount val="3"/>
                  <c:pt idx="1">
                    <c:v>7.216878364870323E-2</c:v>
                  </c:pt>
                </c:numCache>
              </c:numRef>
            </c:minus>
          </c:errBars>
          <c:cat>
            <c:numRef>
              <c:f>'3 Growth Conditons '!$Q$5:$S$5</c:f>
              <c:numCache>
                <c:formatCode>m/d/yyyy</c:formatCode>
                <c:ptCount val="3"/>
                <c:pt idx="0">
                  <c:v>43553</c:v>
                </c:pt>
                <c:pt idx="1">
                  <c:v>43557</c:v>
                </c:pt>
                <c:pt idx="2">
                  <c:v>43559</c:v>
                </c:pt>
              </c:numCache>
            </c:numRef>
          </c:cat>
          <c:val>
            <c:numRef>
              <c:f>'3 Growth Conditons '!$Q$58:$S$58</c:f>
              <c:numCache>
                <c:formatCode>0.00</c:formatCode>
                <c:ptCount val="3"/>
                <c:pt idx="1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A-49DD-AA48-9B32293A1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013568"/>
        <c:axId val="314209408"/>
      </c:barChart>
      <c:catAx>
        <c:axId val="31401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31420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4209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14013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Fungus (Dai</a:t>
            </a:r>
            <a:r>
              <a:rPr lang="en-US" baseline="0"/>
              <a:t> </a:t>
            </a:r>
            <a:r>
              <a:rPr lang="en-US"/>
              <a:t>per day) @ 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'Room Temp (graphed)'!$B$9</c:f>
              <c:strCache>
                <c:ptCount val="1"/>
                <c:pt idx="0">
                  <c:v>Plate 1 SAB++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(graphed)'!$B$24:$B$28</c:f>
              <c:numCache>
                <c:formatCode>0.0</c:formatCode>
                <c:ptCount val="5"/>
                <c:pt idx="0">
                  <c:v>3.6666666666666665</c:v>
                </c:pt>
                <c:pt idx="1">
                  <c:v>3.8888888888888888</c:v>
                </c:pt>
                <c:pt idx="2">
                  <c:v>4</c:v>
                </c:pt>
                <c:pt idx="3">
                  <c:v>3.8666666666666667</c:v>
                </c:pt>
                <c:pt idx="4">
                  <c:v>3.8947368421052633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3-4AC2-AC9E-832C7A111A8D}"/>
            </c:ext>
          </c:extLst>
        </c:ser>
        <c:ser>
          <c:idx val="1"/>
          <c:order val="1"/>
          <c:tx>
            <c:strRef>
              <c:f>'Room Temp (graphed)'!$C$9</c:f>
              <c:strCache>
                <c:ptCount val="1"/>
                <c:pt idx="0">
                  <c:v>Plate 2 SAB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(graphed)'!$C$24:$C$28</c:f>
              <c:numCache>
                <c:formatCode>0.0</c:formatCode>
                <c:ptCount val="5"/>
                <c:pt idx="0">
                  <c:v>3.9166666666666665</c:v>
                </c:pt>
                <c:pt idx="1">
                  <c:v>2.9444444444444446</c:v>
                </c:pt>
                <c:pt idx="2">
                  <c:v>3.0833333333333335</c:v>
                </c:pt>
                <c:pt idx="3">
                  <c:v>3.2</c:v>
                </c:pt>
                <c:pt idx="4">
                  <c:v>3.3157894736842106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63-4AC2-AC9E-832C7A111A8D}"/>
            </c:ext>
          </c:extLst>
        </c:ser>
        <c:ser>
          <c:idx val="2"/>
          <c:order val="2"/>
          <c:tx>
            <c:strRef>
              <c:f>'Room Temp (graphed)'!$D$9</c:f>
              <c:strCache>
                <c:ptCount val="1"/>
                <c:pt idx="0">
                  <c:v>Plate 3 SAB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(graphed)'!$D$24:$D$28</c:f>
              <c:numCache>
                <c:formatCode>0.0</c:formatCode>
                <c:ptCount val="5"/>
                <c:pt idx="0">
                  <c:v>4</c:v>
                </c:pt>
                <c:pt idx="1">
                  <c:v>3.7777777777777777</c:v>
                </c:pt>
                <c:pt idx="2">
                  <c:v>3.8333333333333335</c:v>
                </c:pt>
                <c:pt idx="3">
                  <c:v>3.8666666666666667</c:v>
                </c:pt>
                <c:pt idx="4">
                  <c:v>4.0263157894736841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63-4AC2-AC9E-832C7A111A8D}"/>
            </c:ext>
          </c:extLst>
        </c:ser>
        <c:ser>
          <c:idx val="3"/>
          <c:order val="3"/>
          <c:tx>
            <c:strRef>
              <c:f>'Room Temp (graphed)'!$E$9</c:f>
              <c:strCache>
                <c:ptCount val="1"/>
                <c:pt idx="0">
                  <c:v>Plate 4 SAB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(graphed)'!$E$24:$E$28</c:f>
              <c:numCache>
                <c:formatCode>0.0</c:formatCode>
                <c:ptCount val="5"/>
                <c:pt idx="0">
                  <c:v>4.083333333333333</c:v>
                </c:pt>
                <c:pt idx="1">
                  <c:v>3.1111111111111112</c:v>
                </c:pt>
                <c:pt idx="2">
                  <c:v>3</c:v>
                </c:pt>
                <c:pt idx="3">
                  <c:v>3.2666666666666666</c:v>
                </c:pt>
                <c:pt idx="4">
                  <c:v>3.3157894736842106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63-4AC2-AC9E-832C7A111A8D}"/>
            </c:ext>
          </c:extLst>
        </c:ser>
        <c:ser>
          <c:idx val="4"/>
          <c:order val="4"/>
          <c:tx>
            <c:strRef>
              <c:f>'Room Temp (graphed)'!$F$9</c:f>
              <c:strCache>
                <c:ptCount val="1"/>
                <c:pt idx="0">
                  <c:v>Plate 5 SAB++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(graphed)'!$F$24:$F$28</c:f>
              <c:numCache>
                <c:formatCode>0.0</c:formatCode>
                <c:ptCount val="5"/>
                <c:pt idx="0">
                  <c:v>3.5</c:v>
                </c:pt>
                <c:pt idx="1">
                  <c:v>3.7777777777777777</c:v>
                </c:pt>
                <c:pt idx="2">
                  <c:v>3.6666666666666665</c:v>
                </c:pt>
                <c:pt idx="3">
                  <c:v>3.5333333333333332</c:v>
                </c:pt>
                <c:pt idx="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63-4AC2-AC9E-832C7A111A8D}"/>
            </c:ext>
          </c:extLst>
        </c:ser>
        <c:ser>
          <c:idx val="5"/>
          <c:order val="5"/>
          <c:tx>
            <c:strRef>
              <c:f>'Room Temp (graphed)'!$G$9</c:f>
              <c:strCache>
                <c:ptCount val="1"/>
                <c:pt idx="0">
                  <c:v>Plate 6 SAB</c:v>
                </c:pt>
              </c:strCache>
            </c:strRef>
          </c:tx>
          <c:invertIfNegative val="0"/>
          <c:cat>
            <c:numRef>
              <c:f>'Room Temp (graphed)'!$A$10:$A$14</c:f>
              <c:numCache>
                <c:formatCode>m/d/yyyy</c:formatCode>
                <c:ptCount val="5"/>
                <c:pt idx="0">
                  <c:v>43508</c:v>
                </c:pt>
                <c:pt idx="1">
                  <c:v>43511</c:v>
                </c:pt>
                <c:pt idx="2">
                  <c:v>43514</c:v>
                </c:pt>
                <c:pt idx="3">
                  <c:v>43517</c:v>
                </c:pt>
                <c:pt idx="4">
                  <c:v>43521</c:v>
                </c:pt>
              </c:numCache>
            </c:numRef>
          </c:cat>
          <c:val>
            <c:numRef>
              <c:f>'Room Temp (graphed)'!$G$24:$G$28</c:f>
              <c:numCache>
                <c:formatCode>0.0</c:formatCode>
                <c:ptCount val="5"/>
                <c:pt idx="0">
                  <c:v>4.666666666666667</c:v>
                </c:pt>
                <c:pt idx="1">
                  <c:v>4.333333333333333</c:v>
                </c:pt>
                <c:pt idx="2">
                  <c:v>3.8333333333333335</c:v>
                </c:pt>
                <c:pt idx="3">
                  <c:v>4.2</c:v>
                </c:pt>
                <c:pt idx="4">
                  <c:v>3.9736842105263159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63-4AC2-AC9E-832C7A11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963584"/>
        <c:axId val="315554432"/>
      </c:barChart>
      <c:catAx>
        <c:axId val="31096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315554432"/>
        <c:crosses val="autoZero"/>
        <c:auto val="0"/>
        <c:lblAlgn val="ctr"/>
        <c:lblOffset val="100"/>
        <c:noMultiLvlLbl val="0"/>
      </c:catAx>
      <c:valAx>
        <c:axId val="315554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</a:t>
                </a:r>
                <a:r>
                  <a:rPr lang="en-US" baseline="0"/>
                  <a:t> in mm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10963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>
                <a:latin typeface="+mn-lt"/>
                <a:cs typeface="+mn-cs"/>
              </a:rPr>
              <a:t>4</a:t>
            </a:r>
            <a:r>
              <a:rPr lang="en-US" baseline="0">
                <a:latin typeface="Calibri"/>
                <a:cs typeface="Calibri"/>
              </a:rPr>
              <a:t>⁰C  </a:t>
            </a:r>
            <a:r>
              <a:rPr lang="en-US" baseline="0">
                <a:latin typeface="+mn-lt"/>
                <a:cs typeface="+mn-cs"/>
              </a:rPr>
              <a:t>SAB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'!$B$70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'!$Q$63:$S$63</c:f>
                <c:numCache>
                  <c:formatCode>General</c:formatCode>
                  <c:ptCount val="3"/>
                  <c:pt idx="1">
                    <c:v>0</c:v>
                  </c:pt>
                </c:numCache>
              </c:numRef>
            </c:plus>
            <c:minus>
              <c:numRef>
                <c:f>'3 Growth Conditons '!$Q$63:$S$63</c:f>
                <c:numCache>
                  <c:formatCode>General</c:formatCode>
                  <c:ptCount val="3"/>
                  <c:pt idx="1">
                    <c:v>0</c:v>
                  </c:pt>
                </c:numCache>
              </c:numRef>
            </c:minus>
          </c:errBars>
          <c:cat>
            <c:numRef>
              <c:f>'3 Growth Conditons '!$Q$5:$S$5</c:f>
              <c:numCache>
                <c:formatCode>m/d/yyyy</c:formatCode>
                <c:ptCount val="3"/>
                <c:pt idx="0">
                  <c:v>43553</c:v>
                </c:pt>
                <c:pt idx="1">
                  <c:v>43557</c:v>
                </c:pt>
                <c:pt idx="2">
                  <c:v>43559</c:v>
                </c:pt>
              </c:numCache>
            </c:numRef>
          </c:cat>
          <c:val>
            <c:numRef>
              <c:f>'3 Growth Conditons '!$Q$62:$S$62</c:f>
              <c:numCache>
                <c:formatCode>0.00</c:formatCode>
                <c:ptCount val="3"/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6-42CB-B204-58B7B0A7E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595776"/>
        <c:axId val="313599488"/>
      </c:barChart>
      <c:catAx>
        <c:axId val="31359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31359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599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13595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Comparing</a:t>
            </a:r>
            <a:r>
              <a:rPr lang="en-US" baseline="0"/>
              <a:t> all Plate Types</a:t>
            </a:r>
            <a:r>
              <a:rPr lang="en-US"/>
              <a:t> @ RT Growth</a:t>
            </a:r>
            <a:r>
              <a:rPr lang="en-US" baseline="0"/>
              <a:t> Per Day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'!$B$57</c:f>
              <c:strCache>
                <c:ptCount val="1"/>
                <c:pt idx="0">
                  <c:v>Myco Agar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'!$C$59:$F$59</c:f>
                <c:numCache>
                  <c:formatCode>General</c:formatCode>
                  <c:ptCount val="4"/>
                  <c:pt idx="0">
                    <c:v>0.17638342073763932</c:v>
                  </c:pt>
                  <c:pt idx="1">
                    <c:v>8.333333333333319E-2</c:v>
                  </c:pt>
                  <c:pt idx="2">
                    <c:v>3.0303030303030231E-2</c:v>
                  </c:pt>
                  <c:pt idx="3">
                    <c:v>0</c:v>
                  </c:pt>
                </c:numCache>
              </c:numRef>
            </c:plus>
            <c:minus>
              <c:numRef>
                <c:f>'3 Growth Conditons '!$C$59:$F$59</c:f>
                <c:numCache>
                  <c:formatCode>General</c:formatCode>
                  <c:ptCount val="4"/>
                  <c:pt idx="0">
                    <c:v>0.17638342073763932</c:v>
                  </c:pt>
                  <c:pt idx="1">
                    <c:v>8.333333333333319E-2</c:v>
                  </c:pt>
                  <c:pt idx="2">
                    <c:v>3.0303030303030231E-2</c:v>
                  </c:pt>
                  <c:pt idx="3">
                    <c:v>0</c:v>
                  </c:pt>
                </c:numCache>
              </c:numRef>
            </c:minus>
          </c:errBars>
          <c:cat>
            <c:numRef>
              <c:f>'3 Growth Conditons '!$C$5:$F$5</c:f>
              <c:numCache>
                <c:formatCode>m/d/yyyy</c:formatCode>
                <c:ptCount val="4"/>
                <c:pt idx="0">
                  <c:v>43536</c:v>
                </c:pt>
                <c:pt idx="1">
                  <c:v>43542</c:v>
                </c:pt>
                <c:pt idx="2">
                  <c:v>43545</c:v>
                </c:pt>
                <c:pt idx="3">
                  <c:v>43549</c:v>
                </c:pt>
              </c:numCache>
            </c:numRef>
          </c:cat>
          <c:val>
            <c:numRef>
              <c:f>'3 Growth Conditons '!$C$58:$F$58</c:f>
              <c:numCache>
                <c:formatCode>0.00</c:formatCode>
                <c:ptCount val="4"/>
                <c:pt idx="0" formatCode="0.0">
                  <c:v>1.2666666666666666</c:v>
                </c:pt>
                <c:pt idx="1">
                  <c:v>0.83333333333333337</c:v>
                </c:pt>
                <c:pt idx="2">
                  <c:v>0.21212121212121213</c:v>
                </c:pt>
                <c:pt idx="3">
                  <c:v>0.26666666666666666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5-4C22-9488-B1D8D8F20C0C}"/>
            </c:ext>
          </c:extLst>
        </c:ser>
        <c:ser>
          <c:idx val="1"/>
          <c:order val="1"/>
          <c:tx>
            <c:strRef>
              <c:f>'3 Growth Conditons '!$B$61</c:f>
              <c:strCache>
                <c:ptCount val="1"/>
                <c:pt idx="0">
                  <c:v>SAB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'!$C$63:$F$63</c:f>
                <c:numCache>
                  <c:formatCode>General</c:formatCode>
                  <c:ptCount val="4"/>
                  <c:pt idx="0">
                    <c:v>6.666666666666661E-2</c:v>
                  </c:pt>
                  <c:pt idx="1">
                    <c:v>7.216878364870323E-2</c:v>
                  </c:pt>
                  <c:pt idx="2">
                    <c:v>5.2486388108147798E-2</c:v>
                  </c:pt>
                </c:numCache>
              </c:numRef>
            </c:plus>
            <c:minus>
              <c:numRef>
                <c:f>'3 Growth Conditons '!$C$63:$F$63</c:f>
                <c:numCache>
                  <c:formatCode>General</c:formatCode>
                  <c:ptCount val="4"/>
                  <c:pt idx="0">
                    <c:v>6.666666666666661E-2</c:v>
                  </c:pt>
                  <c:pt idx="1">
                    <c:v>7.216878364870323E-2</c:v>
                  </c:pt>
                  <c:pt idx="2">
                    <c:v>5.2486388108147798E-2</c:v>
                  </c:pt>
                </c:numCache>
              </c:numRef>
            </c:minus>
          </c:errBars>
          <c:val>
            <c:numRef>
              <c:f>'3 Growth Conditons '!$C$62:$F$62</c:f>
              <c:numCache>
                <c:formatCode>0.00</c:formatCode>
                <c:ptCount val="4"/>
                <c:pt idx="0">
                  <c:v>0.73333333333333339</c:v>
                </c:pt>
                <c:pt idx="1">
                  <c:v>0.75</c:v>
                </c:pt>
                <c:pt idx="2">
                  <c:v>0.1818181818181818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F5-4C22-9488-B1D8D8F20C0C}"/>
            </c:ext>
          </c:extLst>
        </c:ser>
        <c:ser>
          <c:idx val="2"/>
          <c:order val="2"/>
          <c:tx>
            <c:strRef>
              <c:f>'3 Growth Conditons '!$B$65</c:f>
              <c:strCache>
                <c:ptCount val="1"/>
                <c:pt idx="0">
                  <c:v>TSA + 0.1 Hydroquinone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'!$C$67:$F$67</c:f>
                <c:numCache>
                  <c:formatCode>General</c:formatCode>
                  <c:ptCount val="4"/>
                  <c:pt idx="0">
                    <c:v>6.6666666666666652E-2</c:v>
                  </c:pt>
                  <c:pt idx="1">
                    <c:v>4.1666666666666595E-2</c:v>
                  </c:pt>
                </c:numCache>
              </c:numRef>
            </c:plus>
            <c:minus>
              <c:numRef>
                <c:f>'3 Growth Conditons '!$C$67:$F$67</c:f>
                <c:numCache>
                  <c:formatCode>General</c:formatCode>
                  <c:ptCount val="4"/>
                  <c:pt idx="0">
                    <c:v>6.6666666666666652E-2</c:v>
                  </c:pt>
                  <c:pt idx="1">
                    <c:v>4.1666666666666595E-2</c:v>
                  </c:pt>
                </c:numCache>
              </c:numRef>
            </c:minus>
          </c:errBars>
          <c:val>
            <c:numRef>
              <c:f>'3 Growth Conditons '!$C$66:$F$66</c:f>
              <c:numCache>
                <c:formatCode>0.00</c:formatCode>
                <c:ptCount val="4"/>
                <c:pt idx="0">
                  <c:v>1.2666666666666666</c:v>
                </c:pt>
                <c:pt idx="1">
                  <c:v>0.45833333333333331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F5-4C22-9488-B1D8D8F20C0C}"/>
            </c:ext>
          </c:extLst>
        </c:ser>
        <c:ser>
          <c:idx val="3"/>
          <c:order val="3"/>
          <c:tx>
            <c:strRef>
              <c:f>'3 Growth Conditons '!$B$69</c:f>
              <c:strCache>
                <c:ptCount val="1"/>
                <c:pt idx="0">
                  <c:v>Oatmeal Agar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'!$C$71:$F$71</c:f>
                <c:numCache>
                  <c:formatCode>General</c:formatCode>
                  <c:ptCount val="4"/>
                  <c:pt idx="0">
                    <c:v>0.24037008503093263</c:v>
                  </c:pt>
                  <c:pt idx="1">
                    <c:v>4.1666666666666595E-2</c:v>
                  </c:pt>
                  <c:pt idx="2">
                    <c:v>3.0303030303030314E-2</c:v>
                  </c:pt>
                  <c:pt idx="3">
                    <c:v>3.9252311467094373E-17</c:v>
                  </c:pt>
                </c:numCache>
              </c:numRef>
            </c:plus>
            <c:minus>
              <c:numRef>
                <c:f>'3 Growth Conditons '!$C$71:$F$71</c:f>
                <c:numCache>
                  <c:formatCode>General</c:formatCode>
                  <c:ptCount val="4"/>
                  <c:pt idx="0">
                    <c:v>0.24037008503093263</c:v>
                  </c:pt>
                  <c:pt idx="1">
                    <c:v>4.1666666666666595E-2</c:v>
                  </c:pt>
                  <c:pt idx="2">
                    <c:v>3.0303030303030314E-2</c:v>
                  </c:pt>
                  <c:pt idx="3">
                    <c:v>3.9252311467094373E-17</c:v>
                  </c:pt>
                </c:numCache>
              </c:numRef>
            </c:minus>
          </c:errBars>
          <c:val>
            <c:numRef>
              <c:f>'3 Growth Conditons '!$C$70:$F$70</c:f>
              <c:numCache>
                <c:formatCode>0.00</c:formatCode>
                <c:ptCount val="4"/>
                <c:pt idx="0">
                  <c:v>0.8666666666666667</c:v>
                </c:pt>
                <c:pt idx="1">
                  <c:v>0.45833333333333331</c:v>
                </c:pt>
                <c:pt idx="2">
                  <c:v>0.57575757575757569</c:v>
                </c:pt>
                <c:pt idx="3">
                  <c:v>0.46666666666666662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F5-4C22-9488-B1D8D8F20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26400"/>
        <c:axId val="158618752"/>
      </c:barChart>
      <c:catAx>
        <c:axId val="6712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158618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618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mm/d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67126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Comparing</a:t>
            </a:r>
            <a:r>
              <a:rPr lang="en-US" baseline="0"/>
              <a:t> all Plate Types</a:t>
            </a:r>
            <a:r>
              <a:rPr lang="en-US"/>
              <a:t> @ 26.5</a:t>
            </a:r>
            <a:r>
              <a:rPr lang="en-US">
                <a:latin typeface="Calibri"/>
                <a:cs typeface="Calibri"/>
              </a:rPr>
              <a:t>⁰C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'!$B$57</c:f>
              <c:strCache>
                <c:ptCount val="1"/>
                <c:pt idx="0">
                  <c:v>Myco Agar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'!$H$59:$K$59</c:f>
                <c:numCache>
                  <c:formatCode>General</c:formatCode>
                  <c:ptCount val="4"/>
                  <c:pt idx="0">
                    <c:v>6.666666666666668E-2</c:v>
                  </c:pt>
                  <c:pt idx="1">
                    <c:v>0</c:v>
                  </c:pt>
                  <c:pt idx="2">
                    <c:v>9.8130778667735933E-18</c:v>
                  </c:pt>
                  <c:pt idx="3">
                    <c:v>2.2222222222222233E-2</c:v>
                  </c:pt>
                </c:numCache>
              </c:numRef>
            </c:plus>
            <c:minus>
              <c:numRef>
                <c:f>'3 Growth Conditons '!$H$59:$K$59</c:f>
                <c:numCache>
                  <c:formatCode>General</c:formatCode>
                  <c:ptCount val="4"/>
                  <c:pt idx="0">
                    <c:v>6.666666666666668E-2</c:v>
                  </c:pt>
                  <c:pt idx="1">
                    <c:v>0</c:v>
                  </c:pt>
                  <c:pt idx="2">
                    <c:v>9.8130778667735933E-18</c:v>
                  </c:pt>
                  <c:pt idx="3">
                    <c:v>2.2222222222222233E-2</c:v>
                  </c:pt>
                </c:numCache>
              </c:numRef>
            </c:minus>
          </c:errBars>
          <c:cat>
            <c:numRef>
              <c:f>'3 Growth Conditons '!$C$5:$F$5</c:f>
              <c:numCache>
                <c:formatCode>m/d/yyyy</c:formatCode>
                <c:ptCount val="4"/>
                <c:pt idx="0">
                  <c:v>43536</c:v>
                </c:pt>
                <c:pt idx="1">
                  <c:v>43542</c:v>
                </c:pt>
                <c:pt idx="2">
                  <c:v>43545</c:v>
                </c:pt>
                <c:pt idx="3">
                  <c:v>43549</c:v>
                </c:pt>
              </c:numCache>
            </c:numRef>
          </c:cat>
          <c:val>
            <c:numRef>
              <c:f>'3 Growth Conditons '!$H$58:$K$58</c:f>
              <c:numCache>
                <c:formatCode>0.00</c:formatCode>
                <c:ptCount val="4"/>
                <c:pt idx="0">
                  <c:v>0.26666666666666666</c:v>
                </c:pt>
                <c:pt idx="1">
                  <c:v>0.375</c:v>
                </c:pt>
                <c:pt idx="2">
                  <c:v>9.0909090909090898E-2</c:v>
                </c:pt>
                <c:pt idx="3">
                  <c:v>8.8888888888888892E-2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348-BF20-03646CD9BB9A}"/>
            </c:ext>
          </c:extLst>
        </c:ser>
        <c:ser>
          <c:idx val="1"/>
          <c:order val="1"/>
          <c:tx>
            <c:strRef>
              <c:f>'3 Growth Conditons '!$B$61</c:f>
              <c:strCache>
                <c:ptCount val="1"/>
                <c:pt idx="0">
                  <c:v>SAB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'!$H$63:$K$63</c:f>
                <c:numCache>
                  <c:formatCode>General</c:formatCode>
                  <c:ptCount val="4"/>
                  <c:pt idx="0">
                    <c:v>6.6666666666666888E-2</c:v>
                  </c:pt>
                  <c:pt idx="1">
                    <c:v>4.1666666666666706E-2</c:v>
                  </c:pt>
                  <c:pt idx="2">
                    <c:v>9.8130778667735933E-18</c:v>
                  </c:pt>
                  <c:pt idx="3">
                    <c:v>0</c:v>
                  </c:pt>
                </c:numCache>
              </c:numRef>
            </c:plus>
            <c:minus>
              <c:numRef>
                <c:f>'3 Growth Conditons '!$H$63:$K$63</c:f>
                <c:numCache>
                  <c:formatCode>General</c:formatCode>
                  <c:ptCount val="4"/>
                  <c:pt idx="0">
                    <c:v>6.6666666666666888E-2</c:v>
                  </c:pt>
                  <c:pt idx="1">
                    <c:v>4.1666666666666706E-2</c:v>
                  </c:pt>
                  <c:pt idx="2">
                    <c:v>9.8130778667735933E-18</c:v>
                  </c:pt>
                  <c:pt idx="3">
                    <c:v>0</c:v>
                  </c:pt>
                </c:numCache>
              </c:numRef>
            </c:minus>
          </c:errBars>
          <c:val>
            <c:numRef>
              <c:f>'3 Growth Conditons '!$H$62:$K$62</c:f>
              <c:numCache>
                <c:formatCode>0.00</c:formatCode>
                <c:ptCount val="4"/>
                <c:pt idx="0">
                  <c:v>0.66666666666666663</c:v>
                </c:pt>
                <c:pt idx="1">
                  <c:v>0.33333333333333331</c:v>
                </c:pt>
                <c:pt idx="2">
                  <c:v>9.0909090909090898E-2</c:v>
                </c:pt>
                <c:pt idx="3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348-BF20-03646CD9BB9A}"/>
            </c:ext>
          </c:extLst>
        </c:ser>
        <c:ser>
          <c:idx val="2"/>
          <c:order val="2"/>
          <c:tx>
            <c:strRef>
              <c:f>'3 Growth Conditons '!$B$65</c:f>
              <c:strCache>
                <c:ptCount val="1"/>
                <c:pt idx="0">
                  <c:v>TSA + 0.1 Hydroquinone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'!$H$67:$K$67</c:f>
                <c:numCache>
                  <c:formatCode>General</c:formatCode>
                  <c:ptCount val="4"/>
                  <c:pt idx="0">
                    <c:v>7.8504622934188746E-17</c:v>
                  </c:pt>
                  <c:pt idx="1">
                    <c:v>7.216878364870323E-2</c:v>
                  </c:pt>
                </c:numCache>
              </c:numRef>
            </c:plus>
            <c:minus>
              <c:numRef>
                <c:f>'3 Growth Conditons '!$H$67:$K$67</c:f>
                <c:numCache>
                  <c:formatCode>General</c:formatCode>
                  <c:ptCount val="4"/>
                  <c:pt idx="0">
                    <c:v>7.8504622934188746E-17</c:v>
                  </c:pt>
                  <c:pt idx="1">
                    <c:v>7.216878364870323E-2</c:v>
                  </c:pt>
                </c:numCache>
              </c:numRef>
            </c:minus>
          </c:errBars>
          <c:val>
            <c:numRef>
              <c:f>'3 Growth Conditons '!$H$66:$K$66</c:f>
              <c:numCache>
                <c:formatCode>0.00</c:formatCode>
                <c:ptCount val="4"/>
                <c:pt idx="0">
                  <c:v>0.80000000000000016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348-BF20-03646CD9BB9A}"/>
            </c:ext>
          </c:extLst>
        </c:ser>
        <c:ser>
          <c:idx val="3"/>
          <c:order val="3"/>
          <c:tx>
            <c:strRef>
              <c:f>'3 Growth Conditons '!$B$69</c:f>
              <c:strCache>
                <c:ptCount val="1"/>
                <c:pt idx="0">
                  <c:v>Oatmeal Agar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'!$H$71:$K$71</c:f>
                <c:numCache>
                  <c:formatCode>General</c:formatCode>
                  <c:ptCount val="4"/>
                  <c:pt idx="0">
                    <c:v>6.6666666666666888E-2</c:v>
                  </c:pt>
                  <c:pt idx="1">
                    <c:v>4.1666666666666595E-2</c:v>
                  </c:pt>
                  <c:pt idx="2">
                    <c:v>5.2486388108147798E-2</c:v>
                  </c:pt>
                </c:numCache>
              </c:numRef>
            </c:plus>
            <c:minus>
              <c:numRef>
                <c:f>'3 Growth Conditons '!$H$71:$K$71</c:f>
                <c:numCache>
                  <c:formatCode>General</c:formatCode>
                  <c:ptCount val="4"/>
                  <c:pt idx="0">
                    <c:v>6.6666666666666888E-2</c:v>
                  </c:pt>
                  <c:pt idx="1">
                    <c:v>4.1666666666666595E-2</c:v>
                  </c:pt>
                  <c:pt idx="2">
                    <c:v>5.2486388108147798E-2</c:v>
                  </c:pt>
                </c:numCache>
              </c:numRef>
            </c:minus>
          </c:errBars>
          <c:val>
            <c:numRef>
              <c:f>'3 Growth Conditons '!$H$70:$K$70</c:f>
              <c:numCache>
                <c:formatCode>0.00</c:formatCode>
                <c:ptCount val="4"/>
                <c:pt idx="0">
                  <c:v>0.66666666666666663</c:v>
                </c:pt>
                <c:pt idx="1">
                  <c:v>0.54166666666666663</c:v>
                </c:pt>
                <c:pt idx="2">
                  <c:v>0.1818181818181818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348-BF20-03646CD9B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767616"/>
        <c:axId val="310770304"/>
      </c:barChart>
      <c:catAx>
        <c:axId val="31076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310770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770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mm/d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10767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Comparing</a:t>
            </a:r>
            <a:r>
              <a:rPr lang="en-US" baseline="0"/>
              <a:t> all Plate Types</a:t>
            </a:r>
            <a:r>
              <a:rPr lang="en-US"/>
              <a:t> @ 16</a:t>
            </a:r>
            <a:r>
              <a:rPr lang="en-US">
                <a:latin typeface="Calibri"/>
                <a:cs typeface="Calibri"/>
              </a:rPr>
              <a:t>⁰C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'!$B$57</c:f>
              <c:strCache>
                <c:ptCount val="1"/>
                <c:pt idx="0">
                  <c:v>Myco Agar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'!$M$59:$O$59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3.333333333333334E-2</c:v>
                  </c:pt>
                </c:numCache>
              </c:numRef>
            </c:plus>
            <c:minus>
              <c:numRef>
                <c:f>'3 Growth Conditons '!$M$59:$O$59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3.333333333333334E-2</c:v>
                  </c:pt>
                </c:numCache>
              </c:numRef>
            </c:minus>
          </c:errBars>
          <c:cat>
            <c:numRef>
              <c:f>'3 Growth Conditons '!$M$5:$O$5</c:f>
              <c:numCache>
                <c:formatCode>m/d/yyyy</c:formatCode>
                <c:ptCount val="3"/>
                <c:pt idx="0">
                  <c:v>43553</c:v>
                </c:pt>
                <c:pt idx="1">
                  <c:v>43557</c:v>
                </c:pt>
                <c:pt idx="2">
                  <c:v>43559</c:v>
                </c:pt>
              </c:numCache>
            </c:numRef>
          </c:cat>
          <c:val>
            <c:numRef>
              <c:f>'3 Growth Conditons '!$M$58:$O$58</c:f>
              <c:numCache>
                <c:formatCode>0.00</c:formatCode>
                <c:ptCount val="3"/>
                <c:pt idx="0" formatCode="0.0">
                  <c:v>1.25</c:v>
                </c:pt>
                <c:pt idx="1">
                  <c:v>0.875</c:v>
                </c:pt>
                <c:pt idx="2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E-420E-BBF0-BDBD4596D081}"/>
            </c:ext>
          </c:extLst>
        </c:ser>
        <c:ser>
          <c:idx val="1"/>
          <c:order val="1"/>
          <c:tx>
            <c:strRef>
              <c:f>'3 Growth Conditons '!$B$61</c:f>
              <c:strCache>
                <c:ptCount val="1"/>
                <c:pt idx="0">
                  <c:v>SAB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'!$M$63:$O$63</c:f>
                <c:numCache>
                  <c:formatCode>General</c:formatCode>
                  <c:ptCount val="3"/>
                  <c:pt idx="0">
                    <c:v>0.36324157862838952</c:v>
                  </c:pt>
                  <c:pt idx="1">
                    <c:v>0</c:v>
                  </c:pt>
                  <c:pt idx="2">
                    <c:v>3.9252311467094373E-17</c:v>
                  </c:pt>
                </c:numCache>
              </c:numRef>
            </c:plus>
            <c:minus>
              <c:numRef>
                <c:f>'3 Growth Conditons '!$M$63:$O$63</c:f>
                <c:numCache>
                  <c:formatCode>General</c:formatCode>
                  <c:ptCount val="3"/>
                  <c:pt idx="0">
                    <c:v>0.36324157862838952</c:v>
                  </c:pt>
                  <c:pt idx="1">
                    <c:v>0</c:v>
                  </c:pt>
                  <c:pt idx="2">
                    <c:v>3.9252311467094373E-17</c:v>
                  </c:pt>
                </c:numCache>
              </c:numRef>
            </c:minus>
          </c:errBars>
          <c:cat>
            <c:numRef>
              <c:f>'3 Growth Conditons '!$M$5:$O$5</c:f>
              <c:numCache>
                <c:formatCode>m/d/yyyy</c:formatCode>
                <c:ptCount val="3"/>
                <c:pt idx="0">
                  <c:v>43553</c:v>
                </c:pt>
                <c:pt idx="1">
                  <c:v>43557</c:v>
                </c:pt>
                <c:pt idx="2">
                  <c:v>43559</c:v>
                </c:pt>
              </c:numCache>
            </c:numRef>
          </c:cat>
          <c:val>
            <c:numRef>
              <c:f>'3 Growth Conditons '!$M$62:$O$62</c:f>
              <c:numCache>
                <c:formatCode>0.0</c:formatCode>
                <c:ptCount val="3"/>
                <c:pt idx="0">
                  <c:v>1.1666666666666667</c:v>
                </c:pt>
                <c:pt idx="1">
                  <c:v>1.125</c:v>
                </c:pt>
                <c:pt idx="2" formatCode="0.00">
                  <c:v>0.40000000000000008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9E-420E-BBF0-BDBD4596D081}"/>
            </c:ext>
          </c:extLst>
        </c:ser>
        <c:ser>
          <c:idx val="2"/>
          <c:order val="2"/>
          <c:tx>
            <c:strRef>
              <c:f>'3 Growth Conditons '!$B$65</c:f>
              <c:strCache>
                <c:ptCount val="1"/>
                <c:pt idx="0">
                  <c:v>TSA + 0.1 Hydroquinone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'!$M$67:$O$67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4.1666666666666595E-2</c:v>
                  </c:pt>
                  <c:pt idx="2">
                    <c:v>3.333333333333334E-2</c:v>
                  </c:pt>
                </c:numCache>
              </c:numRef>
            </c:plus>
            <c:minus>
              <c:numRef>
                <c:f>'3 Growth Conditons '!$M$67:$O$67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4.1666666666666595E-2</c:v>
                  </c:pt>
                  <c:pt idx="2">
                    <c:v>3.333333333333334E-2</c:v>
                  </c:pt>
                </c:numCache>
              </c:numRef>
            </c:minus>
          </c:errBars>
          <c:cat>
            <c:numRef>
              <c:f>'3 Growth Conditons '!$M$5:$O$5</c:f>
              <c:numCache>
                <c:formatCode>m/d/yyyy</c:formatCode>
                <c:ptCount val="3"/>
                <c:pt idx="0">
                  <c:v>43553</c:v>
                </c:pt>
                <c:pt idx="1">
                  <c:v>43557</c:v>
                </c:pt>
                <c:pt idx="2">
                  <c:v>43559</c:v>
                </c:pt>
              </c:numCache>
            </c:numRef>
          </c:cat>
          <c:val>
            <c:numRef>
              <c:f>'3 Growth Conditons '!$M$66:$O$66</c:f>
              <c:numCache>
                <c:formatCode>0.00</c:formatCode>
                <c:ptCount val="3"/>
                <c:pt idx="0">
                  <c:v>0.5</c:v>
                </c:pt>
                <c:pt idx="1">
                  <c:v>0.41666666666666669</c:v>
                </c:pt>
                <c:pt idx="2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9E-420E-BBF0-BDBD4596D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445568"/>
        <c:axId val="310830208"/>
      </c:barChart>
      <c:catAx>
        <c:axId val="31044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310830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830208"/>
        <c:scaling>
          <c:orientation val="minMax"/>
          <c:max val="1.6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10445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Comparing</a:t>
            </a:r>
            <a:r>
              <a:rPr lang="en-US" baseline="0"/>
              <a:t> all Plate Types</a:t>
            </a:r>
            <a:r>
              <a:rPr lang="en-US"/>
              <a:t> @ 4</a:t>
            </a:r>
            <a:r>
              <a:rPr lang="en-US">
                <a:latin typeface="Calibri"/>
                <a:cs typeface="Calibri"/>
              </a:rPr>
              <a:t>⁰C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Growth Conditons '!$B$57</c:f>
              <c:strCache>
                <c:ptCount val="1"/>
                <c:pt idx="0">
                  <c:v>Myco Agar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'!$R$59</c:f>
                <c:numCache>
                  <c:formatCode>General</c:formatCode>
                  <c:ptCount val="1"/>
                  <c:pt idx="0">
                    <c:v>7.216878364870323E-2</c:v>
                  </c:pt>
                </c:numCache>
              </c:numRef>
            </c:plus>
            <c:minus>
              <c:numRef>
                <c:f>'3 Growth Conditons '!$R$59</c:f>
                <c:numCache>
                  <c:formatCode>General</c:formatCode>
                  <c:ptCount val="1"/>
                  <c:pt idx="0">
                    <c:v>7.216878364870323E-2</c:v>
                  </c:pt>
                </c:numCache>
              </c:numRef>
            </c:minus>
          </c:errBars>
          <c:cat>
            <c:numRef>
              <c:f>'3 Growth Conditons '!$R$5</c:f>
              <c:numCache>
                <c:formatCode>m/d/yyyy</c:formatCode>
                <c:ptCount val="1"/>
                <c:pt idx="0">
                  <c:v>43557</c:v>
                </c:pt>
              </c:numCache>
            </c:numRef>
          </c:cat>
          <c:val>
            <c:numRef>
              <c:f>'3 Growth Conditons '!$R$58</c:f>
              <c:numCache>
                <c:formatCode>0.00</c:formatCode>
                <c:ptCount val="1"/>
                <c:pt idx="0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9-4DD2-93C6-B78070033F05}"/>
            </c:ext>
          </c:extLst>
        </c:ser>
        <c:ser>
          <c:idx val="1"/>
          <c:order val="1"/>
          <c:tx>
            <c:strRef>
              <c:f>'3 Growth Conditons '!$B$61</c:f>
              <c:strCache>
                <c:ptCount val="1"/>
                <c:pt idx="0">
                  <c:v>SAB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'!$R$63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'3 Growth Conditons '!$R$63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</c:errBars>
          <c:cat>
            <c:numRef>
              <c:f>'3 Growth Conditons '!$R$5</c:f>
              <c:numCache>
                <c:formatCode>m/d/yyyy</c:formatCode>
                <c:ptCount val="1"/>
                <c:pt idx="0">
                  <c:v>43557</c:v>
                </c:pt>
              </c:numCache>
            </c:numRef>
          </c:cat>
          <c:val>
            <c:numRef>
              <c:f>'3 Growth Conditons '!$R$62</c:f>
              <c:numCache>
                <c:formatCode>0.00</c:formatCode>
                <c:ptCount val="1"/>
                <c:pt idx="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9-4DD2-93C6-B78070033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247104"/>
        <c:axId val="215270144"/>
      </c:barChart>
      <c:catAx>
        <c:axId val="21524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21527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5270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15247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Fungus (RAI per day) @ 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'Room Temp (graphed)'!$B$30</c:f>
              <c:strCache>
                <c:ptCount val="1"/>
                <c:pt idx="0">
                  <c:v>Plate 1 Corn Agar</c:v>
                </c:pt>
              </c:strCache>
            </c:strRef>
          </c:tx>
          <c:invertIfNegative val="0"/>
          <c:cat>
            <c:numRef>
              <c:f>'Room Temp (graphed)'!$A$38:$A$42</c:f>
              <c:numCache>
                <c:formatCode>m/d/yyyy</c:formatCode>
                <c:ptCount val="5"/>
                <c:pt idx="0">
                  <c:v>43511</c:v>
                </c:pt>
                <c:pt idx="1">
                  <c:v>43517</c:v>
                </c:pt>
                <c:pt idx="2">
                  <c:v>43521</c:v>
                </c:pt>
                <c:pt idx="3">
                  <c:v>43524</c:v>
                </c:pt>
                <c:pt idx="4">
                  <c:v>43528</c:v>
                </c:pt>
              </c:numCache>
            </c:numRef>
          </c:cat>
          <c:val>
            <c:numRef>
              <c:f>'Room Temp (graphed)'!$B$38:$B$42</c:f>
              <c:numCache>
                <c:formatCode>0.0</c:formatCode>
                <c:ptCount val="5"/>
                <c:pt idx="0">
                  <c:v>2.5</c:v>
                </c:pt>
                <c:pt idx="1">
                  <c:v>0.625</c:v>
                </c:pt>
                <c:pt idx="2">
                  <c:v>0.5</c:v>
                </c:pt>
                <c:pt idx="3">
                  <c:v>0.33333333333333331</c:v>
                </c:pt>
                <c:pt idx="4">
                  <c:v>0.26315789473684209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9-49B8-A017-5EFC179514DF}"/>
            </c:ext>
          </c:extLst>
        </c:ser>
        <c:ser>
          <c:idx val="1"/>
          <c:order val="1"/>
          <c:tx>
            <c:strRef>
              <c:f>'Room Temp (graphed)'!$C$30</c:f>
              <c:strCache>
                <c:ptCount val="1"/>
                <c:pt idx="0">
                  <c:v>Plate 2 Myco Agar</c:v>
                </c:pt>
              </c:strCache>
            </c:strRef>
          </c:tx>
          <c:invertIfNegative val="0"/>
          <c:cat>
            <c:numRef>
              <c:f>'Room Temp (graphed)'!$A$38:$A$42</c:f>
              <c:numCache>
                <c:formatCode>m/d/yyyy</c:formatCode>
                <c:ptCount val="5"/>
                <c:pt idx="0">
                  <c:v>43511</c:v>
                </c:pt>
                <c:pt idx="1">
                  <c:v>43517</c:v>
                </c:pt>
                <c:pt idx="2">
                  <c:v>43521</c:v>
                </c:pt>
                <c:pt idx="3">
                  <c:v>43524</c:v>
                </c:pt>
                <c:pt idx="4">
                  <c:v>43528</c:v>
                </c:pt>
              </c:numCache>
            </c:numRef>
          </c:cat>
          <c:val>
            <c:numRef>
              <c:f>'Room Temp (graphed)'!$C$38:$C$42</c:f>
              <c:numCache>
                <c:formatCode>0.0</c:formatCode>
                <c:ptCount val="5"/>
                <c:pt idx="0">
                  <c:v>1.5</c:v>
                </c:pt>
                <c:pt idx="1">
                  <c:v>0.5</c:v>
                </c:pt>
                <c:pt idx="2">
                  <c:v>0.16666666666666666</c:v>
                </c:pt>
                <c:pt idx="3">
                  <c:v>0.33333333333333331</c:v>
                </c:pt>
                <c:pt idx="4">
                  <c:v>0.42105263157894735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9-49B8-A017-5EFC179514DF}"/>
            </c:ext>
          </c:extLst>
        </c:ser>
        <c:ser>
          <c:idx val="2"/>
          <c:order val="2"/>
          <c:tx>
            <c:strRef>
              <c:f>'Room Temp (graphed)'!$D$30</c:f>
              <c:strCache>
                <c:ptCount val="1"/>
                <c:pt idx="0">
                  <c:v>Plate 3 SAB</c:v>
                </c:pt>
              </c:strCache>
            </c:strRef>
          </c:tx>
          <c:invertIfNegative val="0"/>
          <c:cat>
            <c:numRef>
              <c:f>'Room Temp (graphed)'!$A$38:$A$42</c:f>
              <c:numCache>
                <c:formatCode>m/d/yyyy</c:formatCode>
                <c:ptCount val="5"/>
                <c:pt idx="0">
                  <c:v>43511</c:v>
                </c:pt>
                <c:pt idx="1">
                  <c:v>43517</c:v>
                </c:pt>
                <c:pt idx="2">
                  <c:v>43521</c:v>
                </c:pt>
                <c:pt idx="3">
                  <c:v>43524</c:v>
                </c:pt>
                <c:pt idx="4">
                  <c:v>43528</c:v>
                </c:pt>
              </c:numCache>
            </c:numRef>
          </c:cat>
          <c:val>
            <c:numRef>
              <c:f>'Room Temp (graphed)'!$D$38:$D$42</c:f>
              <c:numCache>
                <c:formatCode>0.0</c:formatCode>
                <c:ptCount val="5"/>
                <c:pt idx="0">
                  <c:v>3</c:v>
                </c:pt>
                <c:pt idx="1">
                  <c:v>0.875</c:v>
                </c:pt>
                <c:pt idx="2">
                  <c:v>0.5</c:v>
                </c:pt>
                <c:pt idx="3">
                  <c:v>0.4</c:v>
                </c:pt>
                <c:pt idx="4">
                  <c:v>0.31578947368421051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9-49B8-A017-5EFC179514DF}"/>
            </c:ext>
          </c:extLst>
        </c:ser>
        <c:ser>
          <c:idx val="3"/>
          <c:order val="3"/>
          <c:tx>
            <c:strRef>
              <c:f>'Room Temp (graphed)'!$E$30</c:f>
              <c:strCache>
                <c:ptCount val="1"/>
                <c:pt idx="0">
                  <c:v>Plate 4 Myco Agar 2</c:v>
                </c:pt>
              </c:strCache>
            </c:strRef>
          </c:tx>
          <c:invertIfNegative val="0"/>
          <c:cat>
            <c:numRef>
              <c:f>'Room Temp (graphed)'!$A$38:$A$42</c:f>
              <c:numCache>
                <c:formatCode>m/d/yyyy</c:formatCode>
                <c:ptCount val="5"/>
                <c:pt idx="0">
                  <c:v>43511</c:v>
                </c:pt>
                <c:pt idx="1">
                  <c:v>43517</c:v>
                </c:pt>
                <c:pt idx="2">
                  <c:v>43521</c:v>
                </c:pt>
                <c:pt idx="3">
                  <c:v>43524</c:v>
                </c:pt>
                <c:pt idx="4">
                  <c:v>43528</c:v>
                </c:pt>
              </c:numCache>
            </c:numRef>
          </c:cat>
          <c:val>
            <c:numRef>
              <c:f>'Room Temp (graphed)'!$E$38:$E$42</c:f>
              <c:numCache>
                <c:formatCode>0.0</c:formatCode>
                <c:ptCount val="5"/>
                <c:pt idx="0">
                  <c:v>3.5</c:v>
                </c:pt>
                <c:pt idx="1">
                  <c:v>0.75</c:v>
                </c:pt>
                <c:pt idx="2">
                  <c:v>0.66666666666666663</c:v>
                </c:pt>
                <c:pt idx="3">
                  <c:v>0.2</c:v>
                </c:pt>
                <c:pt idx="4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9-49B8-A017-5EFC179514DF}"/>
            </c:ext>
          </c:extLst>
        </c:ser>
        <c:ser>
          <c:idx val="4"/>
          <c:order val="4"/>
          <c:tx>
            <c:strRef>
              <c:f>'Room Temp (graphed)'!$F$30</c:f>
              <c:strCache>
                <c:ptCount val="1"/>
                <c:pt idx="0">
                  <c:v>Plate 5 Oatmeal</c:v>
                </c:pt>
              </c:strCache>
            </c:strRef>
          </c:tx>
          <c:invertIfNegative val="0"/>
          <c:cat>
            <c:numRef>
              <c:f>'Room Temp (graphed)'!$A$38:$A$42</c:f>
              <c:numCache>
                <c:formatCode>m/d/yyyy</c:formatCode>
                <c:ptCount val="5"/>
                <c:pt idx="0">
                  <c:v>43511</c:v>
                </c:pt>
                <c:pt idx="1">
                  <c:v>43517</c:v>
                </c:pt>
                <c:pt idx="2">
                  <c:v>43521</c:v>
                </c:pt>
                <c:pt idx="3">
                  <c:v>43524</c:v>
                </c:pt>
                <c:pt idx="4">
                  <c:v>43528</c:v>
                </c:pt>
              </c:numCache>
            </c:numRef>
          </c:cat>
          <c:val>
            <c:numRef>
              <c:f>'Room Temp (graphed)'!$F$38:$F$42</c:f>
              <c:numCache>
                <c:formatCode>0.0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0.5</c:v>
                </c:pt>
                <c:pt idx="3">
                  <c:v>0.53333333333333333</c:v>
                </c:pt>
                <c:pt idx="4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9-49B8-A017-5EFC17951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06720"/>
        <c:axId val="310266880"/>
      </c:barChart>
      <c:catAx>
        <c:axId val="24340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310266880"/>
        <c:crosses val="autoZero"/>
        <c:auto val="0"/>
        <c:lblAlgn val="ctr"/>
        <c:lblOffset val="100"/>
        <c:noMultiLvlLbl val="0"/>
      </c:catAx>
      <c:valAx>
        <c:axId val="310266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</a:t>
                </a:r>
                <a:r>
                  <a:rPr lang="en-US" baseline="0"/>
                  <a:t> in mm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43406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Fungus (DIA</a:t>
            </a:r>
            <a:r>
              <a:rPr lang="en-US" baseline="0"/>
              <a:t> </a:t>
            </a:r>
            <a:r>
              <a:rPr lang="en-US"/>
              <a:t>per day) @ 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'Room Temp (graphed)'!$B$30</c:f>
              <c:strCache>
                <c:ptCount val="1"/>
                <c:pt idx="0">
                  <c:v>Plate 1 Corn Agar</c:v>
                </c:pt>
              </c:strCache>
            </c:strRef>
          </c:tx>
          <c:invertIfNegative val="0"/>
          <c:cat>
            <c:numRef>
              <c:f>'Room Temp (graphed)'!$A$52:$A$56</c:f>
              <c:numCache>
                <c:formatCode>m/d/yyyy</c:formatCode>
                <c:ptCount val="5"/>
                <c:pt idx="0">
                  <c:v>43511</c:v>
                </c:pt>
                <c:pt idx="1">
                  <c:v>43517</c:v>
                </c:pt>
                <c:pt idx="2">
                  <c:v>43521</c:v>
                </c:pt>
                <c:pt idx="3">
                  <c:v>43524</c:v>
                </c:pt>
                <c:pt idx="4">
                  <c:v>43528</c:v>
                </c:pt>
              </c:numCache>
            </c:numRef>
          </c:cat>
          <c:val>
            <c:numRef>
              <c:f>'Room Temp (graphed)'!$B$52:$B$56</c:f>
              <c:numCache>
                <c:formatCode>0.0</c:formatCode>
                <c:ptCount val="5"/>
                <c:pt idx="1">
                  <c:v>3.5</c:v>
                </c:pt>
                <c:pt idx="2">
                  <c:v>3.3333333333333335</c:v>
                </c:pt>
                <c:pt idx="3">
                  <c:v>3.3333333333333335</c:v>
                </c:pt>
                <c:pt idx="4">
                  <c:v>3.1578947368421053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B-4807-91A1-E0BF60BDB866}"/>
            </c:ext>
          </c:extLst>
        </c:ser>
        <c:ser>
          <c:idx val="1"/>
          <c:order val="1"/>
          <c:tx>
            <c:strRef>
              <c:f>'Room Temp (graphed)'!$C$30</c:f>
              <c:strCache>
                <c:ptCount val="1"/>
                <c:pt idx="0">
                  <c:v>Plate 2 Myco Agar</c:v>
                </c:pt>
              </c:strCache>
            </c:strRef>
          </c:tx>
          <c:invertIfNegative val="0"/>
          <c:cat>
            <c:numRef>
              <c:f>'Room Temp (graphed)'!$A$52:$A$56</c:f>
              <c:numCache>
                <c:formatCode>m/d/yyyy</c:formatCode>
                <c:ptCount val="5"/>
                <c:pt idx="0">
                  <c:v>43511</c:v>
                </c:pt>
                <c:pt idx="1">
                  <c:v>43517</c:v>
                </c:pt>
                <c:pt idx="2">
                  <c:v>43521</c:v>
                </c:pt>
                <c:pt idx="3">
                  <c:v>43524</c:v>
                </c:pt>
                <c:pt idx="4">
                  <c:v>43528</c:v>
                </c:pt>
              </c:numCache>
            </c:numRef>
          </c:cat>
          <c:val>
            <c:numRef>
              <c:f>'Room Temp (graphed)'!$C$52:$C$56</c:f>
              <c:numCache>
                <c:formatCode>0.0</c:formatCode>
                <c:ptCount val="5"/>
                <c:pt idx="1">
                  <c:v>3.375</c:v>
                </c:pt>
                <c:pt idx="2">
                  <c:v>2.8333333333333335</c:v>
                </c:pt>
                <c:pt idx="3">
                  <c:v>3</c:v>
                </c:pt>
                <c:pt idx="4">
                  <c:v>3.1052631578947367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1B-4807-91A1-E0BF60BDB866}"/>
            </c:ext>
          </c:extLst>
        </c:ser>
        <c:ser>
          <c:idx val="2"/>
          <c:order val="2"/>
          <c:tx>
            <c:strRef>
              <c:f>'Room Temp (graphed)'!$D$30</c:f>
              <c:strCache>
                <c:ptCount val="1"/>
                <c:pt idx="0">
                  <c:v>Plate 3 SAB</c:v>
                </c:pt>
              </c:strCache>
            </c:strRef>
          </c:tx>
          <c:invertIfNegative val="0"/>
          <c:cat>
            <c:numRef>
              <c:f>'Room Temp (graphed)'!$A$52:$A$56</c:f>
              <c:numCache>
                <c:formatCode>m/d/yyyy</c:formatCode>
                <c:ptCount val="5"/>
                <c:pt idx="0">
                  <c:v>43511</c:v>
                </c:pt>
                <c:pt idx="1">
                  <c:v>43517</c:v>
                </c:pt>
                <c:pt idx="2">
                  <c:v>43521</c:v>
                </c:pt>
                <c:pt idx="3">
                  <c:v>43524</c:v>
                </c:pt>
                <c:pt idx="4">
                  <c:v>43528</c:v>
                </c:pt>
              </c:numCache>
            </c:numRef>
          </c:cat>
          <c:val>
            <c:numRef>
              <c:f>'Room Temp (graphed)'!$D$52:$D$56</c:f>
              <c:numCache>
                <c:formatCode>0.0</c:formatCode>
                <c:ptCount val="5"/>
                <c:pt idx="1">
                  <c:v>4.375</c:v>
                </c:pt>
                <c:pt idx="2">
                  <c:v>4.25</c:v>
                </c:pt>
                <c:pt idx="3">
                  <c:v>4.2</c:v>
                </c:pt>
                <c:pt idx="4">
                  <c:v>3.9473684210526314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1B-4807-91A1-E0BF60BDB866}"/>
            </c:ext>
          </c:extLst>
        </c:ser>
        <c:ser>
          <c:idx val="3"/>
          <c:order val="3"/>
          <c:tx>
            <c:strRef>
              <c:f>'Room Temp (graphed)'!$E$30</c:f>
              <c:strCache>
                <c:ptCount val="1"/>
                <c:pt idx="0">
                  <c:v>Plate 4 Myco Agar 2</c:v>
                </c:pt>
              </c:strCache>
            </c:strRef>
          </c:tx>
          <c:invertIfNegative val="0"/>
          <c:cat>
            <c:numRef>
              <c:f>'Room Temp (graphed)'!$A$52:$A$56</c:f>
              <c:numCache>
                <c:formatCode>m/d/yyyy</c:formatCode>
                <c:ptCount val="5"/>
                <c:pt idx="0">
                  <c:v>43511</c:v>
                </c:pt>
                <c:pt idx="1">
                  <c:v>43517</c:v>
                </c:pt>
                <c:pt idx="2">
                  <c:v>43521</c:v>
                </c:pt>
                <c:pt idx="3">
                  <c:v>43524</c:v>
                </c:pt>
                <c:pt idx="4">
                  <c:v>43528</c:v>
                </c:pt>
              </c:numCache>
            </c:numRef>
          </c:cat>
          <c:val>
            <c:numRef>
              <c:f>'Room Temp (graphed)'!$E$52:$E$56</c:f>
              <c:numCache>
                <c:formatCode>0.0</c:formatCode>
                <c:ptCount val="5"/>
                <c:pt idx="1">
                  <c:v>4.25</c:v>
                </c:pt>
                <c:pt idx="2">
                  <c:v>4.083333333333333</c:v>
                </c:pt>
                <c:pt idx="3">
                  <c:v>3.7333333333333334</c:v>
                </c:pt>
                <c:pt idx="4">
                  <c:v>3.3157894736842106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1B-4807-91A1-E0BF60BDB866}"/>
            </c:ext>
          </c:extLst>
        </c:ser>
        <c:ser>
          <c:idx val="4"/>
          <c:order val="4"/>
          <c:tx>
            <c:strRef>
              <c:f>'Room Temp (graphed)'!$F$30</c:f>
              <c:strCache>
                <c:ptCount val="1"/>
                <c:pt idx="0">
                  <c:v>Plate 5 Oatmeal</c:v>
                </c:pt>
              </c:strCache>
            </c:strRef>
          </c:tx>
          <c:invertIfNegative val="0"/>
          <c:cat>
            <c:numRef>
              <c:f>'Room Temp (graphed)'!$A$52:$A$56</c:f>
              <c:numCache>
                <c:formatCode>m/d/yyyy</c:formatCode>
                <c:ptCount val="5"/>
                <c:pt idx="0">
                  <c:v>43511</c:v>
                </c:pt>
                <c:pt idx="1">
                  <c:v>43517</c:v>
                </c:pt>
                <c:pt idx="2">
                  <c:v>43521</c:v>
                </c:pt>
                <c:pt idx="3">
                  <c:v>43524</c:v>
                </c:pt>
                <c:pt idx="4">
                  <c:v>43528</c:v>
                </c:pt>
              </c:numCache>
            </c:numRef>
          </c:cat>
          <c:val>
            <c:numRef>
              <c:f>'Room Temp (graphed)'!$F$52:$F$56</c:f>
              <c:numCache>
                <c:formatCode>0.0</c:formatCode>
                <c:ptCount val="5"/>
                <c:pt idx="1">
                  <c:v>4.375</c:v>
                </c:pt>
                <c:pt idx="2">
                  <c:v>4.125</c:v>
                </c:pt>
                <c:pt idx="3">
                  <c:v>3.7333333333333334</c:v>
                </c:pt>
                <c:pt idx="4">
                  <c:v>3.3157894736842106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1B-4807-91A1-E0BF60BDB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0608"/>
        <c:axId val="312680832"/>
      </c:barChart>
      <c:catAx>
        <c:axId val="312420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312680832"/>
        <c:crosses val="autoZero"/>
        <c:auto val="0"/>
        <c:lblAlgn val="ctr"/>
        <c:lblOffset val="100"/>
        <c:noMultiLvlLbl val="0"/>
      </c:catAx>
      <c:valAx>
        <c:axId val="312680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</a:t>
                </a:r>
                <a:r>
                  <a:rPr lang="en-US" baseline="0"/>
                  <a:t> in mm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12420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RT Growth</a:t>
            </a:r>
            <a:r>
              <a:rPr lang="en-US" baseline="0"/>
              <a:t> per day in mm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'2.26 Growth Conditions'!$A$18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'2.26 Growth Conditions'!$B$19:$E$19</c:f>
                <c:numCache>
                  <c:formatCode>General</c:formatCode>
                  <c:ptCount val="4"/>
                  <c:pt idx="0">
                    <c:v>0.24216105241892638</c:v>
                  </c:pt>
                  <c:pt idx="1">
                    <c:v>0</c:v>
                  </c:pt>
                  <c:pt idx="2">
                    <c:v>0</c:v>
                  </c:pt>
                  <c:pt idx="3">
                    <c:v>4.1996052556580801E-2</c:v>
                  </c:pt>
                </c:numCache>
              </c:numRef>
            </c:plus>
            <c:minus>
              <c:numRef>
                <c:f>'2.26 Growth Conditions'!$B$19:$E$19</c:f>
                <c:numCache>
                  <c:formatCode>General</c:formatCode>
                  <c:ptCount val="4"/>
                  <c:pt idx="0">
                    <c:v>0.24216105241892638</c:v>
                  </c:pt>
                  <c:pt idx="1">
                    <c:v>0</c:v>
                  </c:pt>
                  <c:pt idx="2">
                    <c:v>0</c:v>
                  </c:pt>
                  <c:pt idx="3">
                    <c:v>4.1996052556580801E-2</c:v>
                  </c:pt>
                </c:numCache>
              </c:numRef>
            </c:minus>
          </c:errBars>
          <c:cat>
            <c:numRef>
              <c:f>'2.26 Growth Conditions'!$B$5:$E$5</c:f>
              <c:numCache>
                <c:formatCode>m/d/yyyy</c:formatCode>
                <c:ptCount val="4"/>
                <c:pt idx="0">
                  <c:v>43528</c:v>
                </c:pt>
                <c:pt idx="1">
                  <c:v>43531</c:v>
                </c:pt>
                <c:pt idx="2">
                  <c:v>43536</c:v>
                </c:pt>
                <c:pt idx="3">
                  <c:v>43542</c:v>
                </c:pt>
              </c:numCache>
            </c:numRef>
          </c:cat>
          <c:val>
            <c:numRef>
              <c:f>'2.26 Growth Conditions'!$B$18:$E$18</c:f>
              <c:numCache>
                <c:formatCode>0.00</c:formatCode>
                <c:ptCount val="4"/>
                <c:pt idx="0" formatCode="0.0">
                  <c:v>1.4444444444444444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0.30158730158730157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3-4195-A7DC-29EA0C110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137984"/>
        <c:axId val="309255552"/>
      </c:barChart>
      <c:catAx>
        <c:axId val="3081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309255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9255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08137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26.5</a:t>
            </a:r>
            <a:r>
              <a:rPr lang="en-US" baseline="0"/>
              <a:t> ⁰C</a:t>
            </a:r>
            <a:r>
              <a:rPr lang="en-US"/>
              <a:t> Growth</a:t>
            </a:r>
            <a:r>
              <a:rPr lang="en-US" baseline="0"/>
              <a:t> per day in mm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'2.26 Growth Conditions'!$A$18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'2.26 Growth Conditions'!$G$19:$K$19</c:f>
                <c:numCache>
                  <c:formatCode>General</c:formatCode>
                  <c:ptCount val="5"/>
                  <c:pt idx="1">
                    <c:v>3.8490017945975043E-2</c:v>
                  </c:pt>
                  <c:pt idx="2">
                    <c:v>1.5873015873015855E-2</c:v>
                  </c:pt>
                  <c:pt idx="3">
                    <c:v>5.5555555555555511E-2</c:v>
                  </c:pt>
                  <c:pt idx="4">
                    <c:v>7.4074074074073973E-2</c:v>
                  </c:pt>
                </c:numCache>
              </c:numRef>
            </c:plus>
            <c:minus>
              <c:numRef>
                <c:f>'2.26 Growth Conditions'!$G$19:$K$19</c:f>
                <c:numCache>
                  <c:formatCode>General</c:formatCode>
                  <c:ptCount val="5"/>
                  <c:pt idx="1">
                    <c:v>3.8490017945975043E-2</c:v>
                  </c:pt>
                  <c:pt idx="2">
                    <c:v>1.5873015873015855E-2</c:v>
                  </c:pt>
                  <c:pt idx="3">
                    <c:v>5.5555555555555511E-2</c:v>
                  </c:pt>
                  <c:pt idx="4">
                    <c:v>7.4074074074073973E-2</c:v>
                  </c:pt>
                </c:numCache>
              </c:numRef>
            </c:minus>
          </c:errBars>
          <c:cat>
            <c:numRef>
              <c:f>'2.26 Growth Conditions'!$G$5:$K$5</c:f>
              <c:numCache>
                <c:formatCode>m/d/yyyy</c:formatCode>
                <c:ptCount val="5"/>
                <c:pt idx="0">
                  <c:v>43528</c:v>
                </c:pt>
                <c:pt idx="1">
                  <c:v>43531</c:v>
                </c:pt>
                <c:pt idx="2">
                  <c:v>43536</c:v>
                </c:pt>
                <c:pt idx="3">
                  <c:v>43542</c:v>
                </c:pt>
                <c:pt idx="4">
                  <c:v>43549</c:v>
                </c:pt>
              </c:numCache>
            </c:numRef>
          </c:cat>
          <c:val>
            <c:numRef>
              <c:f>'2.26 Growth Conditions'!$G$18:$K$18</c:f>
              <c:numCache>
                <c:formatCode>0.00</c:formatCode>
                <c:ptCount val="5"/>
                <c:pt idx="1">
                  <c:v>0.66666666666666663</c:v>
                </c:pt>
                <c:pt idx="2">
                  <c:v>0.55555555555555547</c:v>
                </c:pt>
                <c:pt idx="3" formatCode="0.0">
                  <c:v>1.7222222222222223</c:v>
                </c:pt>
                <c:pt idx="4">
                  <c:v>0.37037037037037041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B-4129-8D06-E083F4F2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295104"/>
        <c:axId val="215297024"/>
      </c:barChart>
      <c:catAx>
        <c:axId val="21529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215297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5297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15295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RT vs 26.5</a:t>
            </a:r>
            <a:r>
              <a:rPr lang="en-US">
                <a:latin typeface="Calibri"/>
                <a:cs typeface="Calibri"/>
              </a:rPr>
              <a:t>⁰C</a:t>
            </a:r>
            <a:r>
              <a:rPr lang="en-US"/>
              <a:t> Growth</a:t>
            </a:r>
            <a:r>
              <a:rPr lang="en-US" baseline="0"/>
              <a:t> per day in mm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'2.26 Growth Conditions'!$A$18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'2.26 Growth Conditions'!$B$19:$E$19</c:f>
                <c:numCache>
                  <c:formatCode>General</c:formatCode>
                  <c:ptCount val="4"/>
                  <c:pt idx="0">
                    <c:v>0.24216105241892638</c:v>
                  </c:pt>
                  <c:pt idx="1">
                    <c:v>0</c:v>
                  </c:pt>
                  <c:pt idx="2">
                    <c:v>0</c:v>
                  </c:pt>
                  <c:pt idx="3">
                    <c:v>4.1996052556580801E-2</c:v>
                  </c:pt>
                </c:numCache>
              </c:numRef>
            </c:plus>
            <c:minus>
              <c:numRef>
                <c:f>'2.26 Growth Conditions'!$B$19:$E$19</c:f>
                <c:numCache>
                  <c:formatCode>General</c:formatCode>
                  <c:ptCount val="4"/>
                  <c:pt idx="0">
                    <c:v>0.24216105241892638</c:v>
                  </c:pt>
                  <c:pt idx="1">
                    <c:v>0</c:v>
                  </c:pt>
                  <c:pt idx="2">
                    <c:v>0</c:v>
                  </c:pt>
                  <c:pt idx="3">
                    <c:v>4.1996052556580801E-2</c:v>
                  </c:pt>
                </c:numCache>
              </c:numRef>
            </c:minus>
          </c:errBars>
          <c:cat>
            <c:numRef>
              <c:f>'2.26 Growth Conditions'!$B$5:$E$5</c:f>
              <c:numCache>
                <c:formatCode>m/d/yyyy</c:formatCode>
                <c:ptCount val="4"/>
                <c:pt idx="0">
                  <c:v>43528</c:v>
                </c:pt>
                <c:pt idx="1">
                  <c:v>43531</c:v>
                </c:pt>
                <c:pt idx="2">
                  <c:v>43536</c:v>
                </c:pt>
                <c:pt idx="3">
                  <c:v>43542</c:v>
                </c:pt>
              </c:numCache>
            </c:numRef>
          </c:cat>
          <c:val>
            <c:numRef>
              <c:f>'2.26 Growth Conditions'!$B$18:$E$18</c:f>
              <c:numCache>
                <c:formatCode>0.00</c:formatCode>
                <c:ptCount val="4"/>
                <c:pt idx="0" formatCode="0.0">
                  <c:v>1.4444444444444444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0.30158730158730157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2-4145-8FD0-84BE6FCFB1C2}"/>
            </c:ext>
          </c:extLst>
        </c:ser>
        <c:ser>
          <c:idx val="1"/>
          <c:order val="1"/>
          <c:tx>
            <c:strRef>
              <c:f>'2.26 Growth Conditions'!$A$18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'2.26 Growth Conditions'!$H$19:$K$19</c:f>
                <c:numCache>
                  <c:formatCode>General</c:formatCode>
                  <c:ptCount val="4"/>
                  <c:pt idx="0">
                    <c:v>3.8490017945975043E-2</c:v>
                  </c:pt>
                  <c:pt idx="1">
                    <c:v>1.5873015873015855E-2</c:v>
                  </c:pt>
                  <c:pt idx="2">
                    <c:v>5.5555555555555511E-2</c:v>
                  </c:pt>
                  <c:pt idx="3">
                    <c:v>7.4074074074073973E-2</c:v>
                  </c:pt>
                </c:numCache>
              </c:numRef>
            </c:plus>
            <c:minus>
              <c:numRef>
                <c:f>'2.26 Growth Conditions'!$H$19:$K$19</c:f>
                <c:numCache>
                  <c:formatCode>General</c:formatCode>
                  <c:ptCount val="4"/>
                  <c:pt idx="0">
                    <c:v>3.8490017945975043E-2</c:v>
                  </c:pt>
                  <c:pt idx="1">
                    <c:v>1.5873015873015855E-2</c:v>
                  </c:pt>
                  <c:pt idx="2">
                    <c:v>5.5555555555555511E-2</c:v>
                  </c:pt>
                  <c:pt idx="3">
                    <c:v>7.4074074074073973E-2</c:v>
                  </c:pt>
                </c:numCache>
              </c:numRef>
            </c:minus>
          </c:errBars>
          <c:val>
            <c:numRef>
              <c:f>'2.26 Growth Conditions'!$H$18:$K$18</c:f>
              <c:numCache>
                <c:formatCode>0.00</c:formatCode>
                <c:ptCount val="4"/>
                <c:pt idx="0">
                  <c:v>0.66666666666666663</c:v>
                </c:pt>
                <c:pt idx="1">
                  <c:v>0.55555555555555547</c:v>
                </c:pt>
                <c:pt idx="2" formatCode="0.0">
                  <c:v>1.7222222222222223</c:v>
                </c:pt>
                <c:pt idx="3">
                  <c:v>0.37037037037037041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A2-4145-8FD0-84BE6FCFB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803712"/>
        <c:axId val="313677696"/>
      </c:barChart>
      <c:catAx>
        <c:axId val="31280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313677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677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12803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RT Myco</a:t>
            </a:r>
            <a:r>
              <a:rPr lang="en-US" baseline="0"/>
              <a:t> Agar</a:t>
            </a:r>
            <a:r>
              <a:rPr lang="en-US"/>
              <a:t> Growth</a:t>
            </a:r>
            <a:r>
              <a:rPr lang="en-US" baseline="0"/>
              <a:t> Per Day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'2.26 Growth Conditions'!$A$18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'!$C$59:$F$59</c:f>
                <c:numCache>
                  <c:formatCode>General</c:formatCode>
                  <c:ptCount val="4"/>
                  <c:pt idx="0">
                    <c:v>0.17638342073763932</c:v>
                  </c:pt>
                  <c:pt idx="1">
                    <c:v>8.333333333333319E-2</c:v>
                  </c:pt>
                  <c:pt idx="2">
                    <c:v>3.0303030303030231E-2</c:v>
                  </c:pt>
                  <c:pt idx="3">
                    <c:v>0</c:v>
                  </c:pt>
                </c:numCache>
              </c:numRef>
            </c:plus>
            <c:minus>
              <c:numRef>
                <c:f>'3 Growth Conditons '!$C$59:$F$59</c:f>
                <c:numCache>
                  <c:formatCode>General</c:formatCode>
                  <c:ptCount val="4"/>
                  <c:pt idx="0">
                    <c:v>0.17638342073763932</c:v>
                  </c:pt>
                  <c:pt idx="1">
                    <c:v>8.333333333333319E-2</c:v>
                  </c:pt>
                  <c:pt idx="2">
                    <c:v>3.0303030303030231E-2</c:v>
                  </c:pt>
                  <c:pt idx="3">
                    <c:v>0</c:v>
                  </c:pt>
                </c:numCache>
              </c:numRef>
            </c:minus>
          </c:errBars>
          <c:cat>
            <c:numRef>
              <c:f>'3 Growth Conditons '!$C$5:$F$5</c:f>
              <c:numCache>
                <c:formatCode>m/d/yyyy</c:formatCode>
                <c:ptCount val="4"/>
                <c:pt idx="0">
                  <c:v>43536</c:v>
                </c:pt>
                <c:pt idx="1">
                  <c:v>43542</c:v>
                </c:pt>
                <c:pt idx="2">
                  <c:v>43545</c:v>
                </c:pt>
                <c:pt idx="3">
                  <c:v>43549</c:v>
                </c:pt>
              </c:numCache>
            </c:numRef>
          </c:cat>
          <c:val>
            <c:numRef>
              <c:f>'3 Growth Conditons '!$C$58:$F$58</c:f>
              <c:numCache>
                <c:formatCode>0.00</c:formatCode>
                <c:ptCount val="4"/>
                <c:pt idx="0" formatCode="0.0">
                  <c:v>1.2666666666666666</c:v>
                </c:pt>
                <c:pt idx="1">
                  <c:v>0.83333333333333337</c:v>
                </c:pt>
                <c:pt idx="2">
                  <c:v>0.21212121212121213</c:v>
                </c:pt>
                <c:pt idx="3">
                  <c:v>0.26666666666666666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B-4B9A-9448-17DEDE622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583104"/>
        <c:axId val="313585024"/>
      </c:barChart>
      <c:catAx>
        <c:axId val="31358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313585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585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313583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RT SAB</a:t>
            </a:r>
            <a:r>
              <a:rPr lang="en-US" baseline="0"/>
              <a:t> </a:t>
            </a:r>
            <a:r>
              <a:rPr lang="en-US"/>
              <a:t>Growth</a:t>
            </a:r>
            <a:r>
              <a:rPr lang="en-US" baseline="0"/>
              <a:t> Per Day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'2.26 Growth Conditions'!$A$18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'3 Growth Conditons '!$C$63:$F$63</c:f>
                <c:numCache>
                  <c:formatCode>General</c:formatCode>
                  <c:ptCount val="4"/>
                  <c:pt idx="0">
                    <c:v>6.666666666666661E-2</c:v>
                  </c:pt>
                  <c:pt idx="1">
                    <c:v>7.216878364870323E-2</c:v>
                  </c:pt>
                  <c:pt idx="2">
                    <c:v>5.2486388108147798E-2</c:v>
                  </c:pt>
                </c:numCache>
              </c:numRef>
            </c:plus>
            <c:minus>
              <c:numRef>
                <c:f>'3 Growth Conditons '!$C$63:$F$63</c:f>
                <c:numCache>
                  <c:formatCode>General</c:formatCode>
                  <c:ptCount val="4"/>
                  <c:pt idx="0">
                    <c:v>6.666666666666661E-2</c:v>
                  </c:pt>
                  <c:pt idx="1">
                    <c:v>7.216878364870323E-2</c:v>
                  </c:pt>
                  <c:pt idx="2">
                    <c:v>5.2486388108147798E-2</c:v>
                  </c:pt>
                </c:numCache>
              </c:numRef>
            </c:minus>
          </c:errBars>
          <c:cat>
            <c:numRef>
              <c:f>'3 Growth Conditons '!$C$5:$F$5</c:f>
              <c:numCache>
                <c:formatCode>m/d/yyyy</c:formatCode>
                <c:ptCount val="4"/>
                <c:pt idx="0">
                  <c:v>43536</c:v>
                </c:pt>
                <c:pt idx="1">
                  <c:v>43542</c:v>
                </c:pt>
                <c:pt idx="2">
                  <c:v>43545</c:v>
                </c:pt>
                <c:pt idx="3">
                  <c:v>43549</c:v>
                </c:pt>
              </c:numCache>
            </c:numRef>
          </c:cat>
          <c:val>
            <c:numRef>
              <c:f>'3 Growth Conditons '!$C$62:$F$62</c:f>
              <c:numCache>
                <c:formatCode>0.00</c:formatCode>
                <c:ptCount val="4"/>
                <c:pt idx="0">
                  <c:v>0.73333333333333339</c:v>
                </c:pt>
                <c:pt idx="1">
                  <c:v>0.75</c:v>
                </c:pt>
                <c:pt idx="2">
                  <c:v>0.1818181818181818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A20-8027-20B423D72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608448"/>
        <c:axId val="311921664"/>
      </c:barChart>
      <c:catAx>
        <c:axId val="31160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311921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1921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 mm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11608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17" Type="http://schemas.openxmlformats.org/officeDocument/2006/relationships/chart" Target="../charts/chart24.xml"/><Relationship Id="rId2" Type="http://schemas.openxmlformats.org/officeDocument/2006/relationships/chart" Target="../charts/chart9.xml"/><Relationship Id="rId16" Type="http://schemas.openxmlformats.org/officeDocument/2006/relationships/chart" Target="../charts/chart23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5" Type="http://schemas.openxmlformats.org/officeDocument/2006/relationships/chart" Target="../charts/chart2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114299</xdr:colOff>
      <xdr:row>7</xdr:row>
      <xdr:rowOff>180975</xdr:rowOff>
    </xdr:from>
    <xdr:to>
      <xdr:col>15</xdr:col>
      <xdr:colOff>581024</xdr:colOff>
      <xdr:row>22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23</xdr:row>
      <xdr:rowOff>0</xdr:rowOff>
    </xdr:from>
    <xdr:to>
      <xdr:col>16</xdr:col>
      <xdr:colOff>0</xdr:colOff>
      <xdr:row>37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15</xdr:col>
      <xdr:colOff>466725</xdr:colOff>
      <xdr:row>52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53</xdr:row>
      <xdr:rowOff>0</xdr:rowOff>
    </xdr:from>
    <xdr:to>
      <xdr:col>15</xdr:col>
      <xdr:colOff>466725</xdr:colOff>
      <xdr:row>67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20</xdr:row>
      <xdr:rowOff>2721</xdr:rowOff>
    </xdr:from>
    <xdr:to>
      <xdr:col>7</xdr:col>
      <xdr:colOff>381000</xdr:colOff>
      <xdr:row>40</xdr:row>
      <xdr:rowOff>163285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462642</xdr:colOff>
      <xdr:row>19</xdr:row>
      <xdr:rowOff>54429</xdr:rowOff>
    </xdr:from>
    <xdr:to>
      <xdr:col>17</xdr:col>
      <xdr:colOff>326571</xdr:colOff>
      <xdr:row>40</xdr:row>
      <xdr:rowOff>24493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19</xdr:row>
      <xdr:rowOff>0</xdr:rowOff>
    </xdr:from>
    <xdr:to>
      <xdr:col>28</xdr:col>
      <xdr:colOff>421821</xdr:colOff>
      <xdr:row>39</xdr:row>
      <xdr:rowOff>160564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6</xdr:col>
      <xdr:colOff>40822</xdr:colOff>
      <xdr:row>92</xdr:row>
      <xdr:rowOff>160564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94</xdr:row>
      <xdr:rowOff>0</xdr:rowOff>
    </xdr:from>
    <xdr:to>
      <xdr:col>6</xdr:col>
      <xdr:colOff>40822</xdr:colOff>
      <xdr:row>114</xdr:row>
      <xdr:rowOff>160564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137</xdr:row>
      <xdr:rowOff>163286</xdr:rowOff>
    </xdr:from>
    <xdr:to>
      <xdr:col>6</xdr:col>
      <xdr:colOff>40822</xdr:colOff>
      <xdr:row>158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122465</xdr:rowOff>
    </xdr:from>
    <xdr:to>
      <xdr:col>6</xdr:col>
      <xdr:colOff>40822</xdr:colOff>
      <xdr:row>136</xdr:row>
      <xdr:rowOff>92529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71</xdr:row>
      <xdr:rowOff>149679</xdr:rowOff>
    </xdr:from>
    <xdr:to>
      <xdr:col>16</xdr:col>
      <xdr:colOff>408214</xdr:colOff>
      <xdr:row>92</xdr:row>
      <xdr:rowOff>119743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94</xdr:row>
      <xdr:rowOff>0</xdr:rowOff>
    </xdr:from>
    <xdr:to>
      <xdr:col>16</xdr:col>
      <xdr:colOff>408214</xdr:colOff>
      <xdr:row>114</xdr:row>
      <xdr:rowOff>160564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116</xdr:row>
      <xdr:rowOff>0</xdr:rowOff>
    </xdr:from>
    <xdr:to>
      <xdr:col>16</xdr:col>
      <xdr:colOff>408214</xdr:colOff>
      <xdr:row>136</xdr:row>
      <xdr:rowOff>160564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138</xdr:row>
      <xdr:rowOff>0</xdr:rowOff>
    </xdr:from>
    <xdr:to>
      <xdr:col>16</xdr:col>
      <xdr:colOff>408214</xdr:colOff>
      <xdr:row>158</xdr:row>
      <xdr:rowOff>160564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72</xdr:row>
      <xdr:rowOff>0</xdr:rowOff>
    </xdr:from>
    <xdr:to>
      <xdr:col>27</xdr:col>
      <xdr:colOff>544287</xdr:colOff>
      <xdr:row>92</xdr:row>
      <xdr:rowOff>160564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94</xdr:row>
      <xdr:rowOff>0</xdr:rowOff>
    </xdr:from>
    <xdr:to>
      <xdr:col>27</xdr:col>
      <xdr:colOff>544287</xdr:colOff>
      <xdr:row>114</xdr:row>
      <xdr:rowOff>160564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116</xdr:row>
      <xdr:rowOff>0</xdr:rowOff>
    </xdr:from>
    <xdr:to>
      <xdr:col>27</xdr:col>
      <xdr:colOff>544287</xdr:colOff>
      <xdr:row>136</xdr:row>
      <xdr:rowOff>160564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0</xdr:colOff>
      <xdr:row>72</xdr:row>
      <xdr:rowOff>0</xdr:rowOff>
    </xdr:from>
    <xdr:to>
      <xdr:col>40</xdr:col>
      <xdr:colOff>68036</xdr:colOff>
      <xdr:row>92</xdr:row>
      <xdr:rowOff>160564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0</xdr:colOff>
      <xdr:row>94</xdr:row>
      <xdr:rowOff>0</xdr:rowOff>
    </xdr:from>
    <xdr:to>
      <xdr:col>40</xdr:col>
      <xdr:colOff>68036</xdr:colOff>
      <xdr:row>114</xdr:row>
      <xdr:rowOff>160564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0</xdr:colOff>
      <xdr:row>39</xdr:row>
      <xdr:rowOff>0</xdr:rowOff>
    </xdr:from>
    <xdr:to>
      <xdr:col>31</xdr:col>
      <xdr:colOff>68036</xdr:colOff>
      <xdr:row>58</xdr:row>
      <xdr:rowOff>133350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33</xdr:col>
      <xdr:colOff>0</xdr:colOff>
      <xdr:row>39</xdr:row>
      <xdr:rowOff>0</xdr:rowOff>
    </xdr:from>
    <xdr:to>
      <xdr:col>44</xdr:col>
      <xdr:colOff>68036</xdr:colOff>
      <xdr:row>58</xdr:row>
      <xdr:rowOff>133350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45</xdr:col>
      <xdr:colOff>0</xdr:colOff>
      <xdr:row>39</xdr:row>
      <xdr:rowOff>0</xdr:rowOff>
    </xdr:from>
    <xdr:to>
      <xdr:col>56</xdr:col>
      <xdr:colOff>68036</xdr:colOff>
      <xdr:row>58</xdr:row>
      <xdr:rowOff>133350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57</xdr:col>
      <xdr:colOff>0</xdr:colOff>
      <xdr:row>39</xdr:row>
      <xdr:rowOff>0</xdr:rowOff>
    </xdr:from>
    <xdr:to>
      <xdr:col>68</xdr:col>
      <xdr:colOff>68036</xdr:colOff>
      <xdr:row>58</xdr:row>
      <xdr:rowOff>133350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/>
  </sheetViews>
  <sheetFormatPr defaultRowHeight="14.25" x14ac:dyDescent="0.2"/>
  <cols>
    <col min="1" max="1" width="18.28515625" style="2" customWidth="1"/>
    <col min="2" max="2" width="9.42578125" style="2" customWidth="1"/>
    <col min="3" max="5" width="9.140625" style="2"/>
    <col min="6" max="6" width="9.42578125" style="2" bestFit="1" customWidth="1"/>
    <col min="7" max="7" width="9.140625" style="2"/>
    <col min="8" max="8" width="18.28515625" style="2" customWidth="1"/>
    <col min="9" max="16384" width="9.140625" style="2"/>
  </cols>
  <sheetData>
    <row r="1" spans="1:13" x14ac:dyDescent="0.2">
      <c r="A1" s="2" t="s">
        <v>44</v>
      </c>
    </row>
    <row r="3" spans="1:13" ht="15" x14ac:dyDescent="0.25">
      <c r="A3" s="1" t="s">
        <v>16</v>
      </c>
    </row>
    <row r="4" spans="1:13" ht="15" x14ac:dyDescent="0.2">
      <c r="A4" s="3" t="s">
        <v>0</v>
      </c>
      <c r="B4" s="3" t="s">
        <v>11</v>
      </c>
      <c r="C4" s="2" t="s">
        <v>1</v>
      </c>
      <c r="D4" s="2" t="s">
        <v>2</v>
      </c>
      <c r="E4" s="2" t="s">
        <v>3</v>
      </c>
      <c r="F4" s="2" t="s">
        <v>4</v>
      </c>
    </row>
    <row r="5" spans="1:13" x14ac:dyDescent="0.2">
      <c r="A5" s="2" t="s">
        <v>5</v>
      </c>
      <c r="B5" s="2" t="s">
        <v>17</v>
      </c>
      <c r="C5" s="2">
        <v>6</v>
      </c>
      <c r="D5" s="2">
        <v>6</v>
      </c>
      <c r="E5" s="2">
        <v>5</v>
      </c>
      <c r="F5" s="2">
        <v>7</v>
      </c>
    </row>
    <row r="6" spans="1:13" x14ac:dyDescent="0.2">
      <c r="A6" s="2" t="s">
        <v>6</v>
      </c>
      <c r="B6" s="2" t="s">
        <v>17</v>
      </c>
      <c r="C6" s="2" t="s">
        <v>17</v>
      </c>
      <c r="D6" s="2">
        <v>6</v>
      </c>
      <c r="E6" s="2">
        <v>5</v>
      </c>
      <c r="F6" s="2">
        <v>7</v>
      </c>
    </row>
    <row r="7" spans="1:13" x14ac:dyDescent="0.2">
      <c r="A7" s="2" t="s">
        <v>7</v>
      </c>
      <c r="B7" s="2" t="s">
        <v>17</v>
      </c>
      <c r="C7" s="2">
        <v>5</v>
      </c>
      <c r="D7" s="2">
        <v>6</v>
      </c>
      <c r="E7" s="2">
        <v>7</v>
      </c>
      <c r="F7" s="2">
        <v>5.5</v>
      </c>
    </row>
    <row r="8" spans="1:13" x14ac:dyDescent="0.2">
      <c r="A8" s="2" t="s">
        <v>8</v>
      </c>
      <c r="B8" s="2" t="s">
        <v>17</v>
      </c>
      <c r="C8" s="2" t="s">
        <v>17</v>
      </c>
      <c r="D8" s="2">
        <v>5</v>
      </c>
      <c r="E8" s="2">
        <v>5</v>
      </c>
      <c r="F8" s="2">
        <v>8</v>
      </c>
    </row>
    <row r="9" spans="1:13" x14ac:dyDescent="0.2">
      <c r="A9" s="2" t="s">
        <v>9</v>
      </c>
      <c r="B9" s="2" t="s">
        <v>17</v>
      </c>
      <c r="C9" s="2">
        <v>6</v>
      </c>
      <c r="D9" s="2">
        <v>5</v>
      </c>
      <c r="E9" s="2">
        <v>4</v>
      </c>
      <c r="F9" s="2">
        <v>7.5</v>
      </c>
    </row>
    <row r="10" spans="1:13" x14ac:dyDescent="0.2">
      <c r="A10" s="2" t="s">
        <v>10</v>
      </c>
      <c r="B10" s="2" t="s">
        <v>17</v>
      </c>
      <c r="C10" s="2">
        <v>6</v>
      </c>
      <c r="D10" s="2">
        <v>6</v>
      </c>
      <c r="E10" s="2">
        <v>5</v>
      </c>
      <c r="F10" s="2">
        <v>5</v>
      </c>
      <c r="H10" s="4"/>
    </row>
    <row r="12" spans="1:13" ht="15" x14ac:dyDescent="0.2">
      <c r="A12" s="3" t="s">
        <v>13</v>
      </c>
      <c r="B12" s="3" t="s">
        <v>11</v>
      </c>
      <c r="C12" s="2" t="s">
        <v>1</v>
      </c>
      <c r="D12" s="2" t="s">
        <v>2</v>
      </c>
      <c r="E12" s="2" t="s">
        <v>3</v>
      </c>
      <c r="F12" s="2" t="s">
        <v>4</v>
      </c>
      <c r="H12" s="3" t="s">
        <v>12</v>
      </c>
      <c r="I12" s="2" t="s">
        <v>11</v>
      </c>
      <c r="J12" s="2" t="s">
        <v>1</v>
      </c>
      <c r="K12" s="2" t="s">
        <v>2</v>
      </c>
      <c r="L12" s="2" t="s">
        <v>3</v>
      </c>
      <c r="M12" s="2" t="s">
        <v>4</v>
      </c>
    </row>
    <row r="13" spans="1:13" x14ac:dyDescent="0.2">
      <c r="A13" s="2" t="s">
        <v>5</v>
      </c>
      <c r="B13" s="2">
        <f>I13/2</f>
        <v>11</v>
      </c>
      <c r="C13" s="2">
        <f>J13/2</f>
        <v>17.5</v>
      </c>
      <c r="D13" s="2">
        <f>K13/2</f>
        <v>24</v>
      </c>
      <c r="E13" s="2">
        <f>L13/2</f>
        <v>29</v>
      </c>
      <c r="F13" s="2">
        <f>M13/2</f>
        <v>37</v>
      </c>
      <c r="H13" s="2" t="s">
        <v>5</v>
      </c>
      <c r="I13" s="2">
        <v>22</v>
      </c>
      <c r="J13" s="2">
        <v>35</v>
      </c>
      <c r="K13" s="2">
        <v>48</v>
      </c>
      <c r="L13" s="2">
        <v>58</v>
      </c>
      <c r="M13" s="2">
        <v>74</v>
      </c>
    </row>
    <row r="14" spans="1:13" x14ac:dyDescent="0.2">
      <c r="A14" s="2" t="s">
        <v>6</v>
      </c>
      <c r="B14" s="2">
        <f t="shared" ref="B14:B18" si="0">I14/2</f>
        <v>11.75</v>
      </c>
      <c r="C14" s="2">
        <f t="shared" ref="C14:C18" si="1">J14/2</f>
        <v>13.25</v>
      </c>
      <c r="D14" s="2">
        <f t="shared" ref="D14:D17" si="2">K14/2</f>
        <v>18.5</v>
      </c>
      <c r="E14" s="2">
        <f t="shared" ref="E14:E18" si="3">L14/2</f>
        <v>24</v>
      </c>
      <c r="F14" s="2">
        <f>M14/2</f>
        <v>31.5</v>
      </c>
      <c r="H14" s="2" t="s">
        <v>6</v>
      </c>
      <c r="I14" s="2">
        <v>23.5</v>
      </c>
      <c r="J14" s="2">
        <v>26.5</v>
      </c>
      <c r="K14" s="2">
        <v>37</v>
      </c>
      <c r="L14" s="2">
        <v>48</v>
      </c>
      <c r="M14" s="2">
        <v>63</v>
      </c>
    </row>
    <row r="15" spans="1:13" x14ac:dyDescent="0.2">
      <c r="A15" s="2" t="s">
        <v>7</v>
      </c>
      <c r="B15" s="2">
        <f t="shared" si="0"/>
        <v>12</v>
      </c>
      <c r="C15" s="2">
        <f t="shared" si="1"/>
        <v>17</v>
      </c>
      <c r="D15" s="2">
        <f t="shared" si="2"/>
        <v>23</v>
      </c>
      <c r="E15" s="2">
        <f t="shared" si="3"/>
        <v>29</v>
      </c>
      <c r="F15" s="2">
        <f>M15/2</f>
        <v>38.25</v>
      </c>
      <c r="H15" s="2" t="s">
        <v>7</v>
      </c>
      <c r="I15" s="2">
        <v>24</v>
      </c>
      <c r="J15" s="2">
        <v>34</v>
      </c>
      <c r="K15" s="2">
        <v>46</v>
      </c>
      <c r="L15" s="2">
        <v>58</v>
      </c>
      <c r="M15" s="2">
        <v>76.5</v>
      </c>
    </row>
    <row r="16" spans="1:13" x14ac:dyDescent="0.2">
      <c r="A16" s="2" t="s">
        <v>8</v>
      </c>
      <c r="B16" s="2">
        <f t="shared" si="0"/>
        <v>12.25</v>
      </c>
      <c r="C16" s="2">
        <f t="shared" si="1"/>
        <v>14</v>
      </c>
      <c r="D16" s="2">
        <f t="shared" si="2"/>
        <v>18</v>
      </c>
      <c r="E16" s="2">
        <f t="shared" si="3"/>
        <v>24.5</v>
      </c>
      <c r="F16" s="2">
        <f>M16/2</f>
        <v>31.5</v>
      </c>
      <c r="H16" s="2" t="s">
        <v>8</v>
      </c>
      <c r="I16" s="2">
        <v>24.5</v>
      </c>
      <c r="J16" s="2">
        <v>28</v>
      </c>
      <c r="K16" s="2">
        <v>36</v>
      </c>
      <c r="L16" s="2">
        <v>49</v>
      </c>
      <c r="M16" s="2">
        <v>63</v>
      </c>
    </row>
    <row r="17" spans="1:13" x14ac:dyDescent="0.2">
      <c r="A17" s="2" t="s">
        <v>9</v>
      </c>
      <c r="B17" s="2">
        <f t="shared" si="0"/>
        <v>10.5</v>
      </c>
      <c r="C17" s="2">
        <f t="shared" si="1"/>
        <v>17</v>
      </c>
      <c r="D17" s="2">
        <f t="shared" si="2"/>
        <v>22</v>
      </c>
      <c r="E17" s="2">
        <f t="shared" si="3"/>
        <v>26.5</v>
      </c>
      <c r="F17" s="2">
        <f>M17/2</f>
        <v>33.25</v>
      </c>
      <c r="H17" s="2" t="s">
        <v>9</v>
      </c>
      <c r="I17" s="2">
        <v>21</v>
      </c>
      <c r="J17" s="2">
        <v>34</v>
      </c>
      <c r="K17" s="2">
        <v>44</v>
      </c>
      <c r="L17" s="2">
        <v>53</v>
      </c>
      <c r="M17" s="2">
        <v>66.5</v>
      </c>
    </row>
    <row r="18" spans="1:13" x14ac:dyDescent="0.2">
      <c r="A18" s="2" t="s">
        <v>10</v>
      </c>
      <c r="B18" s="2">
        <f t="shared" si="0"/>
        <v>14</v>
      </c>
      <c r="C18" s="2">
        <f t="shared" si="1"/>
        <v>19.5</v>
      </c>
      <c r="D18" s="2">
        <f>K18/2</f>
        <v>23</v>
      </c>
      <c r="E18" s="2">
        <f t="shared" si="3"/>
        <v>31.5</v>
      </c>
      <c r="F18" s="2">
        <f>M18/2</f>
        <v>37.75</v>
      </c>
      <c r="H18" s="2" t="s">
        <v>10</v>
      </c>
      <c r="I18" s="2">
        <v>28</v>
      </c>
      <c r="J18" s="2">
        <v>39</v>
      </c>
      <c r="K18" s="2">
        <v>46</v>
      </c>
      <c r="L18" s="2">
        <v>63</v>
      </c>
      <c r="M18" s="2">
        <v>75.5</v>
      </c>
    </row>
    <row r="20" spans="1:13" x14ac:dyDescent="0.2">
      <c r="A20" s="2" t="s">
        <v>14</v>
      </c>
      <c r="B20" s="2" t="s">
        <v>11</v>
      </c>
      <c r="C20" s="2" t="s">
        <v>1</v>
      </c>
      <c r="D20" s="2" t="s">
        <v>2</v>
      </c>
      <c r="E20" s="2" t="s">
        <v>3</v>
      </c>
      <c r="F20" s="2" t="s">
        <v>4</v>
      </c>
      <c r="H20" s="2" t="s">
        <v>15</v>
      </c>
      <c r="I20" s="5" t="s">
        <v>18</v>
      </c>
      <c r="J20" s="2" t="s">
        <v>1</v>
      </c>
      <c r="K20" s="2" t="s">
        <v>2</v>
      </c>
      <c r="L20" s="2" t="s">
        <v>3</v>
      </c>
      <c r="M20" s="2" t="s">
        <v>4</v>
      </c>
    </row>
    <row r="21" spans="1:13" x14ac:dyDescent="0.2">
      <c r="A21" s="2" t="s">
        <v>5</v>
      </c>
      <c r="B21" s="2">
        <f t="shared" ref="B21:B26" si="4">B13/6</f>
        <v>1.8333333333333333</v>
      </c>
      <c r="C21" s="2">
        <f>C13/9</f>
        <v>1.9444444444444444</v>
      </c>
      <c r="D21" s="2">
        <f>D13/12</f>
        <v>2</v>
      </c>
      <c r="E21" s="2">
        <f t="shared" ref="E21:E26" si="5">E13/15</f>
        <v>1.9333333333333333</v>
      </c>
      <c r="F21" s="2">
        <f t="shared" ref="F21:F26" si="6">F13/19</f>
        <v>1.9473684210526316</v>
      </c>
      <c r="H21" s="2" t="s">
        <v>5</v>
      </c>
      <c r="I21" s="2">
        <f>I13/6</f>
        <v>3.6666666666666665</v>
      </c>
      <c r="J21" s="2">
        <f>J13/9</f>
        <v>3.8888888888888888</v>
      </c>
      <c r="K21" s="2">
        <f>K13/12</f>
        <v>4</v>
      </c>
      <c r="L21" s="2">
        <f>L13/15</f>
        <v>3.8666666666666667</v>
      </c>
      <c r="M21" s="2">
        <f>M13/19</f>
        <v>3.8947368421052633</v>
      </c>
    </row>
    <row r="22" spans="1:13" x14ac:dyDescent="0.2">
      <c r="A22" s="2" t="s">
        <v>6</v>
      </c>
      <c r="B22" s="2">
        <f t="shared" si="4"/>
        <v>1.9583333333333333</v>
      </c>
      <c r="C22" s="2">
        <f t="shared" ref="C22:C26" si="7">C14/9</f>
        <v>1.4722222222222223</v>
      </c>
      <c r="D22" s="2">
        <f t="shared" ref="D22:D26" si="8">D14/12</f>
        <v>1.5416666666666667</v>
      </c>
      <c r="E22" s="2">
        <f t="shared" si="5"/>
        <v>1.6</v>
      </c>
      <c r="F22" s="2">
        <f t="shared" si="6"/>
        <v>1.6578947368421053</v>
      </c>
      <c r="H22" s="2" t="s">
        <v>6</v>
      </c>
      <c r="I22" s="2">
        <f t="shared" ref="I22:I26" si="9">I14/6</f>
        <v>3.9166666666666665</v>
      </c>
      <c r="J22" s="2">
        <f t="shared" ref="J22:J26" si="10">J14/9</f>
        <v>2.9444444444444446</v>
      </c>
      <c r="K22" s="2">
        <f t="shared" ref="K22:K26" si="11">K14/12</f>
        <v>3.0833333333333335</v>
      </c>
      <c r="L22" s="2">
        <f t="shared" ref="L22:L26" si="12">L14/15</f>
        <v>3.2</v>
      </c>
      <c r="M22" s="2">
        <f t="shared" ref="M22:M26" si="13">M14/19</f>
        <v>3.3157894736842106</v>
      </c>
    </row>
    <row r="23" spans="1:13" x14ac:dyDescent="0.2">
      <c r="A23" s="2" t="s">
        <v>7</v>
      </c>
      <c r="B23" s="2">
        <f t="shared" si="4"/>
        <v>2</v>
      </c>
      <c r="C23" s="2">
        <f t="shared" si="7"/>
        <v>1.8888888888888888</v>
      </c>
      <c r="D23" s="2">
        <f t="shared" si="8"/>
        <v>1.9166666666666667</v>
      </c>
      <c r="E23" s="2">
        <f t="shared" si="5"/>
        <v>1.9333333333333333</v>
      </c>
      <c r="F23" s="2">
        <f t="shared" si="6"/>
        <v>2.013157894736842</v>
      </c>
      <c r="H23" s="2" t="s">
        <v>7</v>
      </c>
      <c r="I23" s="2">
        <f t="shared" si="9"/>
        <v>4</v>
      </c>
      <c r="J23" s="2">
        <f t="shared" si="10"/>
        <v>3.7777777777777777</v>
      </c>
      <c r="K23" s="2">
        <f t="shared" si="11"/>
        <v>3.8333333333333335</v>
      </c>
      <c r="L23" s="2">
        <f t="shared" si="12"/>
        <v>3.8666666666666667</v>
      </c>
      <c r="M23" s="2">
        <f t="shared" si="13"/>
        <v>4.0263157894736841</v>
      </c>
    </row>
    <row r="24" spans="1:13" x14ac:dyDescent="0.2">
      <c r="A24" s="2" t="s">
        <v>8</v>
      </c>
      <c r="B24" s="2">
        <f t="shared" si="4"/>
        <v>2.0416666666666665</v>
      </c>
      <c r="C24" s="2">
        <f t="shared" si="7"/>
        <v>1.5555555555555556</v>
      </c>
      <c r="D24" s="2">
        <f t="shared" si="8"/>
        <v>1.5</v>
      </c>
      <c r="E24" s="2">
        <f t="shared" si="5"/>
        <v>1.6333333333333333</v>
      </c>
      <c r="F24" s="2">
        <f t="shared" si="6"/>
        <v>1.6578947368421053</v>
      </c>
      <c r="H24" s="2" t="s">
        <v>8</v>
      </c>
      <c r="I24" s="2">
        <f t="shared" si="9"/>
        <v>4.083333333333333</v>
      </c>
      <c r="J24" s="2">
        <f t="shared" si="10"/>
        <v>3.1111111111111112</v>
      </c>
      <c r="K24" s="2">
        <f t="shared" si="11"/>
        <v>3</v>
      </c>
      <c r="L24" s="2">
        <f t="shared" si="12"/>
        <v>3.2666666666666666</v>
      </c>
      <c r="M24" s="2">
        <f t="shared" si="13"/>
        <v>3.3157894736842106</v>
      </c>
    </row>
    <row r="25" spans="1:13" x14ac:dyDescent="0.2">
      <c r="A25" s="2" t="s">
        <v>9</v>
      </c>
      <c r="B25" s="2">
        <f t="shared" si="4"/>
        <v>1.75</v>
      </c>
      <c r="C25" s="2">
        <f t="shared" si="7"/>
        <v>1.8888888888888888</v>
      </c>
      <c r="D25" s="2">
        <f t="shared" si="8"/>
        <v>1.8333333333333333</v>
      </c>
      <c r="E25" s="2">
        <f t="shared" si="5"/>
        <v>1.7666666666666666</v>
      </c>
      <c r="F25" s="2">
        <f t="shared" si="6"/>
        <v>1.75</v>
      </c>
      <c r="H25" s="2" t="s">
        <v>9</v>
      </c>
      <c r="I25" s="2">
        <f t="shared" si="9"/>
        <v>3.5</v>
      </c>
      <c r="J25" s="2">
        <f t="shared" si="10"/>
        <v>3.7777777777777777</v>
      </c>
      <c r="K25" s="2">
        <f t="shared" si="11"/>
        <v>3.6666666666666665</v>
      </c>
      <c r="L25" s="2">
        <f t="shared" si="12"/>
        <v>3.5333333333333332</v>
      </c>
      <c r="M25" s="2">
        <f t="shared" si="13"/>
        <v>3.5</v>
      </c>
    </row>
    <row r="26" spans="1:13" x14ac:dyDescent="0.2">
      <c r="A26" s="2" t="s">
        <v>10</v>
      </c>
      <c r="B26" s="2">
        <f t="shared" si="4"/>
        <v>2.3333333333333335</v>
      </c>
      <c r="C26" s="2">
        <f t="shared" si="7"/>
        <v>2.1666666666666665</v>
      </c>
      <c r="D26" s="2">
        <f t="shared" si="8"/>
        <v>1.9166666666666667</v>
      </c>
      <c r="E26" s="2">
        <f t="shared" si="5"/>
        <v>2.1</v>
      </c>
      <c r="F26" s="2">
        <f t="shared" si="6"/>
        <v>1.986842105263158</v>
      </c>
      <c r="H26" s="2" t="s">
        <v>10</v>
      </c>
      <c r="I26" s="2">
        <f t="shared" si="9"/>
        <v>4.666666666666667</v>
      </c>
      <c r="J26" s="2">
        <f t="shared" si="10"/>
        <v>4.333333333333333</v>
      </c>
      <c r="K26" s="2">
        <f t="shared" si="11"/>
        <v>3.8333333333333335</v>
      </c>
      <c r="L26" s="2">
        <f t="shared" si="12"/>
        <v>4.2</v>
      </c>
      <c r="M26" s="2">
        <f t="shared" si="13"/>
        <v>3.9736842105263159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C41" workbookViewId="0">
      <selection activeCell="Q54" sqref="Q54"/>
    </sheetView>
  </sheetViews>
  <sheetFormatPr defaultRowHeight="15" x14ac:dyDescent="0.25"/>
  <cols>
    <col min="1" max="1" width="31.85546875" style="7" customWidth="1"/>
    <col min="2" max="3" width="18.42578125" style="7" customWidth="1"/>
    <col min="4" max="4" width="15" style="7" customWidth="1"/>
    <col min="5" max="5" width="20.28515625" style="7" customWidth="1"/>
    <col min="6" max="6" width="15.7109375" style="7" customWidth="1"/>
    <col min="7" max="7" width="15" style="7" customWidth="1"/>
    <col min="8" max="16384" width="9.140625" style="7"/>
  </cols>
  <sheetData>
    <row r="1" spans="1:7" x14ac:dyDescent="0.25">
      <c r="A1" s="6" t="s">
        <v>16</v>
      </c>
    </row>
    <row r="2" spans="1:7" x14ac:dyDescent="0.25">
      <c r="A2" s="6" t="s">
        <v>24</v>
      </c>
      <c r="B2" s="6" t="s">
        <v>5</v>
      </c>
      <c r="C2" s="6" t="s">
        <v>6</v>
      </c>
      <c r="D2" s="6" t="s">
        <v>19</v>
      </c>
      <c r="E2" s="6" t="s">
        <v>8</v>
      </c>
      <c r="F2" s="6" t="s">
        <v>9</v>
      </c>
      <c r="G2" s="6" t="s">
        <v>10</v>
      </c>
    </row>
    <row r="3" spans="1:7" x14ac:dyDescent="0.25">
      <c r="A3" s="8">
        <v>43508</v>
      </c>
      <c r="B3" s="9">
        <f>B17/2</f>
        <v>11</v>
      </c>
      <c r="C3" s="9">
        <f t="shared" ref="C3:G3" si="0">C17/2</f>
        <v>11.75</v>
      </c>
      <c r="D3" s="9">
        <f t="shared" si="0"/>
        <v>12</v>
      </c>
      <c r="E3" s="9">
        <f t="shared" si="0"/>
        <v>12.25</v>
      </c>
      <c r="F3" s="9">
        <f t="shared" si="0"/>
        <v>10.5</v>
      </c>
      <c r="G3" s="9">
        <f t="shared" si="0"/>
        <v>14</v>
      </c>
    </row>
    <row r="4" spans="1:7" x14ac:dyDescent="0.25">
      <c r="A4" s="8">
        <v>43511</v>
      </c>
      <c r="B4" s="9">
        <f>B18/2</f>
        <v>17.5</v>
      </c>
      <c r="C4" s="9">
        <f t="shared" ref="C4:G4" si="1">C18/2</f>
        <v>13.25</v>
      </c>
      <c r="D4" s="9">
        <f t="shared" si="1"/>
        <v>17</v>
      </c>
      <c r="E4" s="9">
        <f t="shared" si="1"/>
        <v>14</v>
      </c>
      <c r="F4" s="9">
        <f t="shared" si="1"/>
        <v>17</v>
      </c>
      <c r="G4" s="9">
        <f t="shared" si="1"/>
        <v>19.5</v>
      </c>
    </row>
    <row r="5" spans="1:7" x14ac:dyDescent="0.25">
      <c r="A5" s="8">
        <v>43514</v>
      </c>
      <c r="B5" s="9">
        <f>B19/2</f>
        <v>24</v>
      </c>
      <c r="C5" s="9">
        <f t="shared" ref="C5:G5" si="2">C19/2</f>
        <v>18.5</v>
      </c>
      <c r="D5" s="9">
        <f t="shared" si="2"/>
        <v>23</v>
      </c>
      <c r="E5" s="9">
        <f t="shared" si="2"/>
        <v>18</v>
      </c>
      <c r="F5" s="9">
        <f t="shared" si="2"/>
        <v>22</v>
      </c>
      <c r="G5" s="9">
        <f t="shared" si="2"/>
        <v>23</v>
      </c>
    </row>
    <row r="6" spans="1:7" x14ac:dyDescent="0.25">
      <c r="A6" s="8">
        <v>43517</v>
      </c>
      <c r="B6" s="9">
        <f>B20/2</f>
        <v>29</v>
      </c>
      <c r="C6" s="9">
        <f t="shared" ref="C6:G6" si="3">C20/2</f>
        <v>24</v>
      </c>
      <c r="D6" s="9">
        <f t="shared" si="3"/>
        <v>29</v>
      </c>
      <c r="E6" s="9">
        <f t="shared" si="3"/>
        <v>24.5</v>
      </c>
      <c r="F6" s="9">
        <f t="shared" si="3"/>
        <v>26.5</v>
      </c>
      <c r="G6" s="9">
        <f t="shared" si="3"/>
        <v>31.5</v>
      </c>
    </row>
    <row r="7" spans="1:7" x14ac:dyDescent="0.25">
      <c r="A7" s="8">
        <v>43521</v>
      </c>
      <c r="B7" s="9">
        <f>B21/2</f>
        <v>37</v>
      </c>
      <c r="C7" s="9">
        <f t="shared" ref="C7:G7" si="4">C21/2</f>
        <v>31.5</v>
      </c>
      <c r="D7" s="9">
        <f t="shared" si="4"/>
        <v>38.25</v>
      </c>
      <c r="E7" s="9">
        <f t="shared" si="4"/>
        <v>31.5</v>
      </c>
      <c r="F7" s="9">
        <f t="shared" si="4"/>
        <v>33.25</v>
      </c>
      <c r="G7" s="9">
        <f t="shared" si="4"/>
        <v>37.75</v>
      </c>
    </row>
    <row r="9" spans="1:7" x14ac:dyDescent="0.25">
      <c r="A9" s="6" t="s">
        <v>25</v>
      </c>
      <c r="B9" s="6" t="s">
        <v>5</v>
      </c>
      <c r="C9" s="6" t="s">
        <v>6</v>
      </c>
      <c r="D9" s="6" t="s">
        <v>19</v>
      </c>
      <c r="E9" s="6" t="s">
        <v>8</v>
      </c>
      <c r="F9" s="6" t="s">
        <v>9</v>
      </c>
      <c r="G9" s="6" t="s">
        <v>10</v>
      </c>
    </row>
    <row r="10" spans="1:7" x14ac:dyDescent="0.25">
      <c r="A10" s="8">
        <v>43508</v>
      </c>
      <c r="B10" s="9">
        <f>B3/6</f>
        <v>1.8333333333333333</v>
      </c>
      <c r="C10" s="9">
        <f t="shared" ref="C10:G10" si="5">C3/6</f>
        <v>1.9583333333333333</v>
      </c>
      <c r="D10" s="9">
        <f t="shared" si="5"/>
        <v>2</v>
      </c>
      <c r="E10" s="9">
        <f t="shared" si="5"/>
        <v>2.0416666666666665</v>
      </c>
      <c r="F10" s="9">
        <f t="shared" si="5"/>
        <v>1.75</v>
      </c>
      <c r="G10" s="9">
        <f t="shared" si="5"/>
        <v>2.3333333333333335</v>
      </c>
    </row>
    <row r="11" spans="1:7" x14ac:dyDescent="0.25">
      <c r="A11" s="8">
        <v>43511</v>
      </c>
      <c r="B11" s="9">
        <f>B4/9</f>
        <v>1.9444444444444444</v>
      </c>
      <c r="C11" s="9">
        <f t="shared" ref="C11:G11" si="6">C4/9</f>
        <v>1.4722222222222223</v>
      </c>
      <c r="D11" s="9">
        <f t="shared" si="6"/>
        <v>1.8888888888888888</v>
      </c>
      <c r="E11" s="9">
        <f t="shared" si="6"/>
        <v>1.5555555555555556</v>
      </c>
      <c r="F11" s="9">
        <f t="shared" si="6"/>
        <v>1.8888888888888888</v>
      </c>
      <c r="G11" s="9">
        <f t="shared" si="6"/>
        <v>2.1666666666666665</v>
      </c>
    </row>
    <row r="12" spans="1:7" x14ac:dyDescent="0.25">
      <c r="A12" s="8">
        <v>43514</v>
      </c>
      <c r="B12" s="9">
        <f>B5/12</f>
        <v>2</v>
      </c>
      <c r="C12" s="9">
        <f t="shared" ref="C12:G12" si="7">C5/12</f>
        <v>1.5416666666666667</v>
      </c>
      <c r="D12" s="9">
        <f t="shared" si="7"/>
        <v>1.9166666666666667</v>
      </c>
      <c r="E12" s="9">
        <f t="shared" si="7"/>
        <v>1.5</v>
      </c>
      <c r="F12" s="9">
        <f t="shared" si="7"/>
        <v>1.8333333333333333</v>
      </c>
      <c r="G12" s="9">
        <f t="shared" si="7"/>
        <v>1.9166666666666667</v>
      </c>
    </row>
    <row r="13" spans="1:7" x14ac:dyDescent="0.25">
      <c r="A13" s="8">
        <v>43517</v>
      </c>
      <c r="B13" s="9">
        <f>B6/15</f>
        <v>1.9333333333333333</v>
      </c>
      <c r="C13" s="9">
        <f t="shared" ref="C13:G13" si="8">C6/15</f>
        <v>1.6</v>
      </c>
      <c r="D13" s="9">
        <f t="shared" si="8"/>
        <v>1.9333333333333333</v>
      </c>
      <c r="E13" s="9">
        <f t="shared" si="8"/>
        <v>1.6333333333333333</v>
      </c>
      <c r="F13" s="9">
        <f t="shared" si="8"/>
        <v>1.7666666666666666</v>
      </c>
      <c r="G13" s="9">
        <f t="shared" si="8"/>
        <v>2.1</v>
      </c>
    </row>
    <row r="14" spans="1:7" x14ac:dyDescent="0.25">
      <c r="A14" s="8">
        <v>43521</v>
      </c>
      <c r="B14" s="9">
        <f>B7/19</f>
        <v>1.9473684210526316</v>
      </c>
      <c r="C14" s="9">
        <f t="shared" ref="C14:G14" si="9">C7/19</f>
        <v>1.6578947368421053</v>
      </c>
      <c r="D14" s="9">
        <f t="shared" si="9"/>
        <v>2.013157894736842</v>
      </c>
      <c r="E14" s="9">
        <f t="shared" si="9"/>
        <v>1.6578947368421053</v>
      </c>
      <c r="F14" s="9">
        <f t="shared" si="9"/>
        <v>1.75</v>
      </c>
      <c r="G14" s="9">
        <f t="shared" si="9"/>
        <v>1.986842105263158</v>
      </c>
    </row>
    <row r="16" spans="1:7" x14ac:dyDescent="0.25">
      <c r="A16" s="6" t="s">
        <v>26</v>
      </c>
      <c r="B16" s="6" t="s">
        <v>5</v>
      </c>
      <c r="C16" s="6" t="s">
        <v>6</v>
      </c>
      <c r="D16" s="6" t="s">
        <v>19</v>
      </c>
      <c r="E16" s="6" t="s">
        <v>8</v>
      </c>
      <c r="F16" s="6" t="s">
        <v>9</v>
      </c>
      <c r="G16" s="6" t="s">
        <v>10</v>
      </c>
    </row>
    <row r="17" spans="1:7" x14ac:dyDescent="0.25">
      <c r="A17" s="8">
        <v>43508</v>
      </c>
      <c r="B17" s="9">
        <v>22</v>
      </c>
      <c r="C17" s="9">
        <v>23.5</v>
      </c>
      <c r="D17" s="9">
        <v>24</v>
      </c>
      <c r="E17" s="9">
        <v>24.5</v>
      </c>
      <c r="F17" s="9">
        <v>21</v>
      </c>
      <c r="G17" s="9">
        <v>28</v>
      </c>
    </row>
    <row r="18" spans="1:7" x14ac:dyDescent="0.25">
      <c r="A18" s="8">
        <v>43511</v>
      </c>
      <c r="B18" s="9">
        <v>35</v>
      </c>
      <c r="C18" s="9">
        <v>26.5</v>
      </c>
      <c r="D18" s="9">
        <v>34</v>
      </c>
      <c r="E18" s="9">
        <v>28</v>
      </c>
      <c r="F18" s="9">
        <v>34</v>
      </c>
      <c r="G18" s="9">
        <v>39</v>
      </c>
    </row>
    <row r="19" spans="1:7" x14ac:dyDescent="0.25">
      <c r="A19" s="8">
        <v>43514</v>
      </c>
      <c r="B19" s="9">
        <v>48</v>
      </c>
      <c r="C19" s="9">
        <v>37</v>
      </c>
      <c r="D19" s="9">
        <v>46</v>
      </c>
      <c r="E19" s="9">
        <v>36</v>
      </c>
      <c r="F19" s="9">
        <v>44</v>
      </c>
      <c r="G19" s="9">
        <v>46</v>
      </c>
    </row>
    <row r="20" spans="1:7" x14ac:dyDescent="0.25">
      <c r="A20" s="8">
        <v>43517</v>
      </c>
      <c r="B20" s="9">
        <v>58</v>
      </c>
      <c r="C20" s="9">
        <v>48</v>
      </c>
      <c r="D20" s="9">
        <v>58</v>
      </c>
      <c r="E20" s="9">
        <v>49</v>
      </c>
      <c r="F20" s="9">
        <v>53</v>
      </c>
      <c r="G20" s="9">
        <v>63</v>
      </c>
    </row>
    <row r="21" spans="1:7" x14ac:dyDescent="0.25">
      <c r="A21" s="8">
        <v>43521</v>
      </c>
      <c r="B21" s="9">
        <v>74</v>
      </c>
      <c r="C21" s="9">
        <v>63</v>
      </c>
      <c r="D21" s="9">
        <v>76.5</v>
      </c>
      <c r="E21" s="9">
        <v>63</v>
      </c>
      <c r="F21" s="9">
        <v>66.5</v>
      </c>
      <c r="G21" s="9">
        <v>75.5</v>
      </c>
    </row>
    <row r="23" spans="1:7" x14ac:dyDescent="0.25">
      <c r="A23" s="6" t="s">
        <v>27</v>
      </c>
      <c r="B23" s="6" t="s">
        <v>5</v>
      </c>
      <c r="C23" s="6" t="s">
        <v>6</v>
      </c>
      <c r="D23" s="6" t="s">
        <v>19</v>
      </c>
      <c r="E23" s="6" t="s">
        <v>8</v>
      </c>
      <c r="F23" s="6" t="s">
        <v>9</v>
      </c>
      <c r="G23" s="6" t="s">
        <v>10</v>
      </c>
    </row>
    <row r="24" spans="1:7" x14ac:dyDescent="0.25">
      <c r="A24" s="8">
        <v>43508</v>
      </c>
      <c r="B24" s="9">
        <f>B17/6</f>
        <v>3.6666666666666665</v>
      </c>
      <c r="C24" s="9">
        <f>C17/6</f>
        <v>3.9166666666666665</v>
      </c>
      <c r="D24" s="9">
        <f t="shared" ref="D24:G24" si="10">D17/6</f>
        <v>4</v>
      </c>
      <c r="E24" s="9">
        <f t="shared" si="10"/>
        <v>4.083333333333333</v>
      </c>
      <c r="F24" s="9">
        <f t="shared" si="10"/>
        <v>3.5</v>
      </c>
      <c r="G24" s="9">
        <f t="shared" si="10"/>
        <v>4.666666666666667</v>
      </c>
    </row>
    <row r="25" spans="1:7" x14ac:dyDescent="0.25">
      <c r="A25" s="8">
        <v>43511</v>
      </c>
      <c r="B25" s="9">
        <f>B18/9</f>
        <v>3.8888888888888888</v>
      </c>
      <c r="C25" s="9">
        <f t="shared" ref="C25:G25" si="11">C18/9</f>
        <v>2.9444444444444446</v>
      </c>
      <c r="D25" s="9">
        <f t="shared" si="11"/>
        <v>3.7777777777777777</v>
      </c>
      <c r="E25" s="9">
        <f t="shared" si="11"/>
        <v>3.1111111111111112</v>
      </c>
      <c r="F25" s="9">
        <f t="shared" si="11"/>
        <v>3.7777777777777777</v>
      </c>
      <c r="G25" s="9">
        <f t="shared" si="11"/>
        <v>4.333333333333333</v>
      </c>
    </row>
    <row r="26" spans="1:7" x14ac:dyDescent="0.25">
      <c r="A26" s="8">
        <v>43514</v>
      </c>
      <c r="B26" s="9">
        <f>B19/12</f>
        <v>4</v>
      </c>
      <c r="C26" s="9">
        <f t="shared" ref="C26:G26" si="12">C19/12</f>
        <v>3.0833333333333335</v>
      </c>
      <c r="D26" s="9">
        <f t="shared" si="12"/>
        <v>3.8333333333333335</v>
      </c>
      <c r="E26" s="9">
        <f t="shared" si="12"/>
        <v>3</v>
      </c>
      <c r="F26" s="9">
        <f t="shared" si="12"/>
        <v>3.6666666666666665</v>
      </c>
      <c r="G26" s="9">
        <f t="shared" si="12"/>
        <v>3.8333333333333335</v>
      </c>
    </row>
    <row r="27" spans="1:7" x14ac:dyDescent="0.25">
      <c r="A27" s="8">
        <v>43517</v>
      </c>
      <c r="B27" s="9">
        <f>B20/15</f>
        <v>3.8666666666666667</v>
      </c>
      <c r="C27" s="9">
        <f t="shared" ref="C27:G27" si="13">C20/15</f>
        <v>3.2</v>
      </c>
      <c r="D27" s="9">
        <f t="shared" si="13"/>
        <v>3.8666666666666667</v>
      </c>
      <c r="E27" s="9">
        <f t="shared" si="13"/>
        <v>3.2666666666666666</v>
      </c>
      <c r="F27" s="9">
        <f t="shared" si="13"/>
        <v>3.5333333333333332</v>
      </c>
      <c r="G27" s="9">
        <f t="shared" si="13"/>
        <v>4.2</v>
      </c>
    </row>
    <row r="28" spans="1:7" x14ac:dyDescent="0.25">
      <c r="A28" s="8">
        <v>43521</v>
      </c>
      <c r="B28" s="9">
        <f>B21/19</f>
        <v>3.8947368421052633</v>
      </c>
      <c r="C28" s="9">
        <f t="shared" ref="C28:G28" si="14">C21/19</f>
        <v>3.3157894736842106</v>
      </c>
      <c r="D28" s="9">
        <f t="shared" si="14"/>
        <v>4.0263157894736841</v>
      </c>
      <c r="E28" s="9">
        <f t="shared" si="14"/>
        <v>3.3157894736842106</v>
      </c>
      <c r="F28" s="9">
        <f t="shared" si="14"/>
        <v>3.5</v>
      </c>
      <c r="G28" s="9">
        <f t="shared" si="14"/>
        <v>3.9736842105263159</v>
      </c>
    </row>
    <row r="30" spans="1:7" x14ac:dyDescent="0.25">
      <c r="A30" s="6" t="s">
        <v>24</v>
      </c>
      <c r="B30" s="6" t="s">
        <v>20</v>
      </c>
      <c r="C30" s="6" t="s">
        <v>21</v>
      </c>
      <c r="D30" s="6" t="s">
        <v>19</v>
      </c>
      <c r="E30" s="6" t="s">
        <v>22</v>
      </c>
      <c r="F30" s="6" t="s">
        <v>23</v>
      </c>
      <c r="G30" s="6"/>
    </row>
    <row r="31" spans="1:7" x14ac:dyDescent="0.25">
      <c r="A31" s="8">
        <v>43511</v>
      </c>
      <c r="B31" s="9">
        <v>5</v>
      </c>
      <c r="C31" s="9">
        <v>3</v>
      </c>
      <c r="D31" s="9">
        <v>6</v>
      </c>
      <c r="E31" s="9">
        <v>7</v>
      </c>
      <c r="F31" s="9">
        <v>6</v>
      </c>
      <c r="G31" s="9"/>
    </row>
    <row r="32" spans="1:7" x14ac:dyDescent="0.25">
      <c r="A32" s="8">
        <v>43517</v>
      </c>
      <c r="B32" s="9">
        <v>5</v>
      </c>
      <c r="C32" s="9">
        <v>4</v>
      </c>
      <c r="D32" s="9">
        <v>7</v>
      </c>
      <c r="E32" s="9">
        <v>6</v>
      </c>
      <c r="F32" s="9">
        <v>8</v>
      </c>
      <c r="G32" s="9"/>
    </row>
    <row r="33" spans="1:7" x14ac:dyDescent="0.25">
      <c r="A33" s="8">
        <v>43521</v>
      </c>
      <c r="B33" s="9">
        <v>6</v>
      </c>
      <c r="C33" s="9">
        <v>2</v>
      </c>
      <c r="D33" s="9">
        <v>6</v>
      </c>
      <c r="E33" s="9">
        <v>8</v>
      </c>
      <c r="F33" s="9">
        <v>6</v>
      </c>
      <c r="G33" s="9"/>
    </row>
    <row r="34" spans="1:7" x14ac:dyDescent="0.25">
      <c r="A34" s="8">
        <v>43524</v>
      </c>
      <c r="B34" s="9">
        <v>5</v>
      </c>
      <c r="C34" s="9">
        <v>5</v>
      </c>
      <c r="D34" s="9">
        <v>6</v>
      </c>
      <c r="E34" s="9">
        <v>3</v>
      </c>
      <c r="F34" s="9">
        <v>8</v>
      </c>
      <c r="G34" s="9"/>
    </row>
    <row r="35" spans="1:7" x14ac:dyDescent="0.25">
      <c r="A35" s="8">
        <v>43528</v>
      </c>
      <c r="B35" s="9">
        <v>5</v>
      </c>
      <c r="C35" s="9">
        <v>8</v>
      </c>
      <c r="D35" s="9">
        <v>6</v>
      </c>
      <c r="E35" s="9">
        <v>4</v>
      </c>
      <c r="F35" s="9">
        <v>4</v>
      </c>
      <c r="G35" s="9"/>
    </row>
    <row r="37" spans="1:7" x14ac:dyDescent="0.25">
      <c r="A37" s="6" t="s">
        <v>25</v>
      </c>
      <c r="B37" s="6" t="s">
        <v>20</v>
      </c>
      <c r="C37" s="6" t="s">
        <v>21</v>
      </c>
      <c r="D37" s="6" t="s">
        <v>19</v>
      </c>
      <c r="E37" s="6" t="s">
        <v>22</v>
      </c>
      <c r="F37" s="6" t="s">
        <v>23</v>
      </c>
      <c r="G37" s="6"/>
    </row>
    <row r="38" spans="1:7" x14ac:dyDescent="0.25">
      <c r="A38" s="8">
        <v>43511</v>
      </c>
      <c r="B38" s="9">
        <f>B31/2</f>
        <v>2.5</v>
      </c>
      <c r="C38" s="9">
        <f>C31/2</f>
        <v>1.5</v>
      </c>
      <c r="D38" s="9">
        <f>D31/2</f>
        <v>3</v>
      </c>
      <c r="E38" s="9">
        <f>E31/2</f>
        <v>3.5</v>
      </c>
      <c r="F38" s="9">
        <f>F31/2</f>
        <v>3</v>
      </c>
      <c r="G38" s="9"/>
    </row>
    <row r="39" spans="1:7" x14ac:dyDescent="0.25">
      <c r="A39" s="8">
        <v>43517</v>
      </c>
      <c r="B39" s="9">
        <f>B32/8</f>
        <v>0.625</v>
      </c>
      <c r="C39" s="9">
        <f>C32/8</f>
        <v>0.5</v>
      </c>
      <c r="D39" s="9">
        <f>D32/8</f>
        <v>0.875</v>
      </c>
      <c r="E39" s="9">
        <f>E32/8</f>
        <v>0.75</v>
      </c>
      <c r="F39" s="9">
        <f>F32/8</f>
        <v>1</v>
      </c>
      <c r="G39" s="9"/>
    </row>
    <row r="40" spans="1:7" x14ac:dyDescent="0.25">
      <c r="A40" s="8">
        <v>43521</v>
      </c>
      <c r="B40" s="9">
        <f>B33/12</f>
        <v>0.5</v>
      </c>
      <c r="C40" s="9">
        <f>C33/12</f>
        <v>0.16666666666666666</v>
      </c>
      <c r="D40" s="9">
        <f>D33/12</f>
        <v>0.5</v>
      </c>
      <c r="E40" s="9">
        <f>E33/12</f>
        <v>0.66666666666666663</v>
      </c>
      <c r="F40" s="9">
        <f>F33/12</f>
        <v>0.5</v>
      </c>
      <c r="G40" s="9"/>
    </row>
    <row r="41" spans="1:7" x14ac:dyDescent="0.25">
      <c r="A41" s="8">
        <v>43524</v>
      </c>
      <c r="B41" s="9">
        <f>B34/15</f>
        <v>0.33333333333333331</v>
      </c>
      <c r="C41" s="9">
        <f>C34/15</f>
        <v>0.33333333333333331</v>
      </c>
      <c r="D41" s="9">
        <f>D34/15</f>
        <v>0.4</v>
      </c>
      <c r="E41" s="9">
        <f>E34/15</f>
        <v>0.2</v>
      </c>
      <c r="F41" s="9">
        <f>F34/15</f>
        <v>0.53333333333333333</v>
      </c>
      <c r="G41" s="9"/>
    </row>
    <row r="42" spans="1:7" x14ac:dyDescent="0.25">
      <c r="A42" s="8">
        <v>43528</v>
      </c>
      <c r="B42" s="9">
        <f>B35/19</f>
        <v>0.26315789473684209</v>
      </c>
      <c r="C42" s="9">
        <f>C35/19</f>
        <v>0.42105263157894735</v>
      </c>
      <c r="D42" s="9">
        <f>D35/19</f>
        <v>0.31578947368421051</v>
      </c>
      <c r="E42" s="9">
        <f>E35/19</f>
        <v>0.21052631578947367</v>
      </c>
      <c r="F42" s="9">
        <f>F35/19</f>
        <v>0.21052631578947367</v>
      </c>
      <c r="G42" s="9"/>
    </row>
    <row r="44" spans="1:7" x14ac:dyDescent="0.25">
      <c r="A44" s="6" t="s">
        <v>26</v>
      </c>
      <c r="B44" s="6" t="s">
        <v>20</v>
      </c>
      <c r="C44" s="6" t="s">
        <v>21</v>
      </c>
      <c r="D44" s="6" t="s">
        <v>19</v>
      </c>
      <c r="E44" s="6" t="s">
        <v>22</v>
      </c>
      <c r="F44" s="6" t="s">
        <v>23</v>
      </c>
      <c r="G44" s="6"/>
    </row>
    <row r="45" spans="1:7" x14ac:dyDescent="0.25">
      <c r="A45" s="8">
        <v>43511</v>
      </c>
      <c r="B45" s="9"/>
      <c r="C45" s="9"/>
      <c r="D45" s="9"/>
      <c r="E45" s="9"/>
      <c r="F45" s="9"/>
      <c r="G45" s="9"/>
    </row>
    <row r="46" spans="1:7" x14ac:dyDescent="0.25">
      <c r="A46" s="8">
        <v>43517</v>
      </c>
      <c r="B46" s="9">
        <v>28</v>
      </c>
      <c r="C46" s="9">
        <v>27</v>
      </c>
      <c r="D46" s="9">
        <v>35</v>
      </c>
      <c r="E46" s="9">
        <v>34</v>
      </c>
      <c r="F46" s="9">
        <v>35</v>
      </c>
      <c r="G46" s="9"/>
    </row>
    <row r="47" spans="1:7" x14ac:dyDescent="0.25">
      <c r="A47" s="8">
        <v>43521</v>
      </c>
      <c r="B47" s="9">
        <v>40</v>
      </c>
      <c r="C47" s="9">
        <v>34</v>
      </c>
      <c r="D47" s="9">
        <v>51</v>
      </c>
      <c r="E47" s="9">
        <v>49</v>
      </c>
      <c r="F47" s="9">
        <v>49.5</v>
      </c>
      <c r="G47" s="9"/>
    </row>
    <row r="48" spans="1:7" x14ac:dyDescent="0.25">
      <c r="A48" s="8">
        <v>43524</v>
      </c>
      <c r="B48" s="9">
        <v>50</v>
      </c>
      <c r="C48" s="9">
        <v>45</v>
      </c>
      <c r="D48" s="9">
        <v>63</v>
      </c>
      <c r="E48" s="9">
        <v>56</v>
      </c>
      <c r="F48" s="9">
        <v>56</v>
      </c>
      <c r="G48" s="9"/>
    </row>
    <row r="49" spans="1:7" x14ac:dyDescent="0.25">
      <c r="A49" s="8">
        <v>43528</v>
      </c>
      <c r="B49" s="9">
        <v>60</v>
      </c>
      <c r="C49" s="9">
        <v>59</v>
      </c>
      <c r="D49" s="9">
        <v>75</v>
      </c>
      <c r="E49" s="9">
        <v>63</v>
      </c>
      <c r="F49" s="9">
        <v>63</v>
      </c>
      <c r="G49" s="9"/>
    </row>
    <row r="51" spans="1:7" x14ac:dyDescent="0.25">
      <c r="A51" s="6" t="s">
        <v>27</v>
      </c>
      <c r="B51" s="6" t="s">
        <v>20</v>
      </c>
      <c r="C51" s="6" t="s">
        <v>21</v>
      </c>
      <c r="D51" s="6" t="s">
        <v>19</v>
      </c>
      <c r="E51" s="6" t="s">
        <v>22</v>
      </c>
      <c r="F51" s="6" t="s">
        <v>23</v>
      </c>
      <c r="G51" s="6"/>
    </row>
    <row r="52" spans="1:7" x14ac:dyDescent="0.25">
      <c r="A52" s="8">
        <v>43511</v>
      </c>
      <c r="B52" s="9"/>
      <c r="C52" s="9"/>
      <c r="D52" s="9"/>
      <c r="E52" s="9"/>
      <c r="F52" s="9"/>
      <c r="G52" s="9"/>
    </row>
    <row r="53" spans="1:7" x14ac:dyDescent="0.25">
      <c r="A53" s="8">
        <v>43517</v>
      </c>
      <c r="B53" s="9">
        <f>B46/8</f>
        <v>3.5</v>
      </c>
      <c r="C53" s="9">
        <f>C46/8</f>
        <v>3.375</v>
      </c>
      <c r="D53" s="9">
        <f>D46/8</f>
        <v>4.375</v>
      </c>
      <c r="E53" s="9">
        <f>E46/8</f>
        <v>4.25</v>
      </c>
      <c r="F53" s="9">
        <f>F46/8</f>
        <v>4.375</v>
      </c>
      <c r="G53" s="9"/>
    </row>
    <row r="54" spans="1:7" x14ac:dyDescent="0.25">
      <c r="A54" s="8">
        <v>43521</v>
      </c>
      <c r="B54" s="9">
        <f>B47/12</f>
        <v>3.3333333333333335</v>
      </c>
      <c r="C54" s="9">
        <f>C47/12</f>
        <v>2.8333333333333335</v>
      </c>
      <c r="D54" s="9">
        <f>D47/12</f>
        <v>4.25</v>
      </c>
      <c r="E54" s="9">
        <f>E47/12</f>
        <v>4.083333333333333</v>
      </c>
      <c r="F54" s="9">
        <f>F47/12</f>
        <v>4.125</v>
      </c>
      <c r="G54" s="9"/>
    </row>
    <row r="55" spans="1:7" x14ac:dyDescent="0.25">
      <c r="A55" s="8">
        <v>43524</v>
      </c>
      <c r="B55" s="9">
        <f>B48/15</f>
        <v>3.3333333333333335</v>
      </c>
      <c r="C55" s="9">
        <f>C48/15</f>
        <v>3</v>
      </c>
      <c r="D55" s="9">
        <f>D48/15</f>
        <v>4.2</v>
      </c>
      <c r="E55" s="9">
        <f>E48/15</f>
        <v>3.7333333333333334</v>
      </c>
      <c r="F55" s="9">
        <f>F48/15</f>
        <v>3.7333333333333334</v>
      </c>
      <c r="G55" s="9"/>
    </row>
    <row r="56" spans="1:7" x14ac:dyDescent="0.25">
      <c r="A56" s="8">
        <v>43528</v>
      </c>
      <c r="B56" s="9">
        <f>B49/19</f>
        <v>3.1578947368421053</v>
      </c>
      <c r="C56" s="9">
        <f>C49/19</f>
        <v>3.1052631578947367</v>
      </c>
      <c r="D56" s="9">
        <f>D49/19</f>
        <v>3.9473684210526314</v>
      </c>
      <c r="E56" s="9">
        <f>E49/19</f>
        <v>3.3157894736842106</v>
      </c>
      <c r="F56" s="9">
        <f>F49/19</f>
        <v>3.3157894736842106</v>
      </c>
      <c r="G56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A2" sqref="A2"/>
    </sheetView>
  </sheetViews>
  <sheetFormatPr defaultRowHeight="15" x14ac:dyDescent="0.2"/>
  <cols>
    <col min="1" max="1" width="22.5703125" style="11" customWidth="1"/>
    <col min="2" max="2" width="13.5703125" style="11" bestFit="1" customWidth="1"/>
    <col min="3" max="3" width="10.85546875" style="11" bestFit="1" customWidth="1"/>
    <col min="4" max="4" width="11.42578125" style="11" bestFit="1" customWidth="1"/>
    <col min="5" max="5" width="13.28515625" style="11" bestFit="1" customWidth="1"/>
    <col min="6" max="6" width="9.5703125" style="11" bestFit="1" customWidth="1"/>
    <col min="7" max="7" width="11.28515625" style="11" customWidth="1"/>
    <col min="8" max="8" width="10.85546875" style="11" bestFit="1" customWidth="1"/>
    <col min="9" max="11" width="11.42578125" style="11" bestFit="1" customWidth="1"/>
    <col min="12" max="16384" width="9.140625" style="11"/>
  </cols>
  <sheetData>
    <row r="1" spans="1:12" x14ac:dyDescent="0.2">
      <c r="A1" s="24" t="s">
        <v>45</v>
      </c>
    </row>
    <row r="2" spans="1:12" x14ac:dyDescent="0.2">
      <c r="A2" s="24" t="s">
        <v>48</v>
      </c>
    </row>
    <row r="4" spans="1:12" ht="15.75" x14ac:dyDescent="0.25">
      <c r="B4" s="10" t="s">
        <v>28</v>
      </c>
      <c r="C4" s="10" t="s">
        <v>35</v>
      </c>
      <c r="G4" s="10" t="s">
        <v>29</v>
      </c>
      <c r="H4" s="10" t="s">
        <v>35</v>
      </c>
      <c r="J4" s="18"/>
      <c r="L4" s="19" t="s">
        <v>34</v>
      </c>
    </row>
    <row r="5" spans="1:12" x14ac:dyDescent="0.2">
      <c r="A5" s="11" t="s">
        <v>30</v>
      </c>
      <c r="B5" s="12">
        <v>43528</v>
      </c>
      <c r="C5" s="12">
        <v>43531</v>
      </c>
      <c r="D5" s="12">
        <v>43536</v>
      </c>
      <c r="E5" s="12">
        <v>43542</v>
      </c>
      <c r="F5" s="12"/>
      <c r="G5" s="17">
        <v>43528</v>
      </c>
      <c r="H5" s="12">
        <v>43531</v>
      </c>
      <c r="I5" s="12">
        <v>43536</v>
      </c>
      <c r="J5" s="12">
        <v>43542</v>
      </c>
      <c r="K5" s="12">
        <v>43549</v>
      </c>
    </row>
    <row r="6" spans="1:12" x14ac:dyDescent="0.2">
      <c r="A6" s="11">
        <v>1</v>
      </c>
      <c r="B6" s="13">
        <v>6</v>
      </c>
      <c r="C6" s="13">
        <v>6</v>
      </c>
      <c r="D6" s="13">
        <v>10</v>
      </c>
      <c r="E6" s="13">
        <v>8</v>
      </c>
      <c r="G6" s="11" t="s">
        <v>33</v>
      </c>
      <c r="H6" s="13">
        <v>10</v>
      </c>
      <c r="I6" s="13">
        <v>12</v>
      </c>
      <c r="J6" s="13">
        <v>10</v>
      </c>
      <c r="K6" s="13">
        <v>4</v>
      </c>
    </row>
    <row r="7" spans="1:12" x14ac:dyDescent="0.2">
      <c r="A7" s="11">
        <v>2</v>
      </c>
      <c r="B7" s="13">
        <v>9</v>
      </c>
      <c r="C7" s="13">
        <v>6</v>
      </c>
      <c r="D7" s="13">
        <v>10</v>
      </c>
      <c r="E7" s="13">
        <v>6</v>
      </c>
      <c r="G7" s="11" t="s">
        <v>33</v>
      </c>
      <c r="H7" s="13">
        <v>9</v>
      </c>
      <c r="I7" s="13">
        <v>12</v>
      </c>
      <c r="J7" s="13">
        <v>10</v>
      </c>
      <c r="K7" s="13">
        <v>4</v>
      </c>
    </row>
    <row r="8" spans="1:12" x14ac:dyDescent="0.2">
      <c r="A8" s="11">
        <v>3</v>
      </c>
      <c r="B8" s="13">
        <v>11</v>
      </c>
      <c r="C8" s="13">
        <v>6</v>
      </c>
      <c r="D8" s="13">
        <v>10</v>
      </c>
      <c r="E8" s="13">
        <v>5</v>
      </c>
      <c r="G8" s="11" t="s">
        <v>33</v>
      </c>
      <c r="H8" s="13">
        <v>11</v>
      </c>
      <c r="I8" s="13">
        <v>11</v>
      </c>
      <c r="J8" s="13">
        <v>11</v>
      </c>
      <c r="K8" s="13">
        <v>2</v>
      </c>
    </row>
    <row r="10" spans="1:12" x14ac:dyDescent="0.2">
      <c r="A10" s="11" t="s">
        <v>31</v>
      </c>
      <c r="B10" s="13">
        <f>SUM(B6:B8)/3</f>
        <v>8.6666666666666661</v>
      </c>
      <c r="C10" s="13">
        <f>SUM(C6:C8)/3</f>
        <v>6</v>
      </c>
      <c r="D10" s="11">
        <f t="shared" ref="D10:E10" si="0">SUM(D6:D8)/3</f>
        <v>10</v>
      </c>
      <c r="E10" s="13">
        <f t="shared" si="0"/>
        <v>6.333333333333333</v>
      </c>
      <c r="H10" s="15">
        <f>SUM(H6:H8)/3</f>
        <v>10</v>
      </c>
      <c r="I10" s="15">
        <f t="shared" ref="I10:K10" si="1">SUM(I6:I8)/3</f>
        <v>11.666666666666666</v>
      </c>
      <c r="J10" s="15">
        <f t="shared" si="1"/>
        <v>10.333333333333334</v>
      </c>
      <c r="K10" s="13">
        <f t="shared" si="1"/>
        <v>3.3333333333333335</v>
      </c>
    </row>
    <row r="11" spans="1:12" x14ac:dyDescent="0.2">
      <c r="A11" s="11" t="s">
        <v>32</v>
      </c>
      <c r="B11" s="13">
        <f>STDEV(B6:B8)/SQRT(3)</f>
        <v>1.4529663145135574</v>
      </c>
      <c r="C11" s="11">
        <v>0</v>
      </c>
      <c r="D11" s="11">
        <f>STDEV(D6:D8)/SQRT(3)</f>
        <v>0</v>
      </c>
      <c r="E11" s="14">
        <f>STDEV(E6:E8)/SQRT(3)</f>
        <v>0.88191710368819731</v>
      </c>
      <c r="H11" s="14">
        <f>STDEV(H6:H8)/SQRT(3)</f>
        <v>0.57735026918962584</v>
      </c>
      <c r="I11" s="14">
        <f t="shared" ref="I11:K11" si="2">STDEV(I6:I8)/SQRT(3)</f>
        <v>0.33333333333333331</v>
      </c>
      <c r="J11" s="14">
        <f t="shared" si="2"/>
        <v>0.33333333333333331</v>
      </c>
      <c r="K11" s="14">
        <f t="shared" si="2"/>
        <v>0.66666666666666641</v>
      </c>
    </row>
    <row r="13" spans="1:12" x14ac:dyDescent="0.2">
      <c r="A13" s="11" t="s">
        <v>36</v>
      </c>
    </row>
    <row r="14" spans="1:12" x14ac:dyDescent="0.2">
      <c r="A14" s="11">
        <v>1</v>
      </c>
      <c r="B14" s="13">
        <f>B6/6</f>
        <v>1</v>
      </c>
      <c r="C14" s="14">
        <f>C6/9</f>
        <v>0.66666666666666663</v>
      </c>
      <c r="D14" s="14">
        <f>D6/15</f>
        <v>0.66666666666666663</v>
      </c>
      <c r="E14" s="14">
        <f>E6/21</f>
        <v>0.38095238095238093</v>
      </c>
      <c r="F14" s="13"/>
      <c r="G14" s="14"/>
      <c r="H14" s="14">
        <f t="shared" ref="H14:H16" si="3">H6/15</f>
        <v>0.66666666666666663</v>
      </c>
      <c r="I14" s="14">
        <f t="shared" ref="I14:I16" si="4">I6/21</f>
        <v>0.5714285714285714</v>
      </c>
      <c r="J14" s="13">
        <f t="shared" ref="J14" si="5">J6/6</f>
        <v>1.6666666666666667</v>
      </c>
      <c r="K14" s="14">
        <f t="shared" ref="K14" si="6">K6/9</f>
        <v>0.44444444444444442</v>
      </c>
    </row>
    <row r="15" spans="1:12" x14ac:dyDescent="0.2">
      <c r="A15" s="11">
        <v>2</v>
      </c>
      <c r="B15" s="13">
        <f t="shared" ref="B15:B16" si="7">B7/6</f>
        <v>1.5</v>
      </c>
      <c r="C15" s="14">
        <f t="shared" ref="C15:C16" si="8">C7/9</f>
        <v>0.66666666666666663</v>
      </c>
      <c r="D15" s="14">
        <f t="shared" ref="D15:D16" si="9">D7/15</f>
        <v>0.66666666666666663</v>
      </c>
      <c r="E15" s="14">
        <f t="shared" ref="E15:E16" si="10">E7/21</f>
        <v>0.2857142857142857</v>
      </c>
      <c r="F15" s="13"/>
      <c r="G15" s="14"/>
      <c r="H15" s="14">
        <f t="shared" si="3"/>
        <v>0.6</v>
      </c>
      <c r="I15" s="14">
        <f t="shared" si="4"/>
        <v>0.5714285714285714</v>
      </c>
      <c r="J15" s="13">
        <f t="shared" ref="J15:J16" si="11">J7/6</f>
        <v>1.6666666666666667</v>
      </c>
      <c r="K15" s="14">
        <f t="shared" ref="K15:K16" si="12">K7/9</f>
        <v>0.44444444444444442</v>
      </c>
    </row>
    <row r="16" spans="1:12" x14ac:dyDescent="0.2">
      <c r="A16" s="11">
        <v>3</v>
      </c>
      <c r="B16" s="13">
        <f t="shared" si="7"/>
        <v>1.8333333333333333</v>
      </c>
      <c r="C16" s="14">
        <f t="shared" si="8"/>
        <v>0.66666666666666663</v>
      </c>
      <c r="D16" s="14">
        <f t="shared" si="9"/>
        <v>0.66666666666666663</v>
      </c>
      <c r="E16" s="14">
        <f t="shared" si="10"/>
        <v>0.23809523809523808</v>
      </c>
      <c r="F16" s="13"/>
      <c r="G16" s="14"/>
      <c r="H16" s="14">
        <f t="shared" si="3"/>
        <v>0.73333333333333328</v>
      </c>
      <c r="I16" s="14">
        <f t="shared" si="4"/>
        <v>0.52380952380952384</v>
      </c>
      <c r="J16" s="13">
        <f t="shared" si="11"/>
        <v>1.8333333333333333</v>
      </c>
      <c r="K16" s="14">
        <f t="shared" si="12"/>
        <v>0.22222222222222221</v>
      </c>
    </row>
    <row r="18" spans="1:11" x14ac:dyDescent="0.2">
      <c r="A18" s="11" t="s">
        <v>31</v>
      </c>
      <c r="B18" s="13">
        <f>SUM(B14:B16)/3</f>
        <v>1.4444444444444444</v>
      </c>
      <c r="C18" s="14">
        <f t="shared" ref="C18:E18" si="13">SUM(C14:C16)/3</f>
        <v>0.66666666666666663</v>
      </c>
      <c r="D18" s="14">
        <f t="shared" si="13"/>
        <v>0.66666666666666663</v>
      </c>
      <c r="E18" s="14">
        <f t="shared" si="13"/>
        <v>0.30158730158730157</v>
      </c>
      <c r="F18" s="13"/>
      <c r="G18" s="14"/>
      <c r="H18" s="14">
        <f t="shared" ref="H18:K18" si="14">SUM(H14:H16)/3</f>
        <v>0.66666666666666663</v>
      </c>
      <c r="I18" s="14">
        <f t="shared" si="14"/>
        <v>0.55555555555555547</v>
      </c>
      <c r="J18" s="13">
        <f t="shared" si="14"/>
        <v>1.7222222222222223</v>
      </c>
      <c r="K18" s="14">
        <f t="shared" si="14"/>
        <v>0.37037037037037041</v>
      </c>
    </row>
    <row r="19" spans="1:11" x14ac:dyDescent="0.2">
      <c r="A19" s="11" t="s">
        <v>32</v>
      </c>
      <c r="B19" s="14">
        <f>STDEV(B14:B16)/SQRT(3)</f>
        <v>0.24216105241892638</v>
      </c>
      <c r="C19" s="14">
        <f>STDEV(C14:C16)/SQRT(3)</f>
        <v>0</v>
      </c>
      <c r="D19" s="14">
        <f t="shared" ref="D19:E19" si="15">STDEV(D14:D16)/SQRT(3)</f>
        <v>0</v>
      </c>
      <c r="E19" s="16">
        <f t="shared" si="15"/>
        <v>4.1996052556580801E-2</v>
      </c>
      <c r="F19" s="14"/>
      <c r="G19" s="14"/>
      <c r="H19" s="14">
        <f t="shared" ref="H19:K19" si="16">STDEV(H14:H16)/SQRT(3)</f>
        <v>3.8490017945975043E-2</v>
      </c>
      <c r="I19" s="16">
        <f t="shared" si="16"/>
        <v>1.5873015873015855E-2</v>
      </c>
      <c r="J19" s="14">
        <f t="shared" si="16"/>
        <v>5.5555555555555511E-2</v>
      </c>
      <c r="K19" s="14">
        <f t="shared" si="16"/>
        <v>7.4074074074073973E-2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opLeftCell="M28" zoomScale="70" zoomScaleNormal="70" workbookViewId="0">
      <selection activeCell="AF60" sqref="AF60"/>
    </sheetView>
  </sheetViews>
  <sheetFormatPr defaultRowHeight="15" x14ac:dyDescent="0.2"/>
  <cols>
    <col min="1" max="1" width="28.28515625" style="19" customWidth="1"/>
    <col min="2" max="2" width="26.5703125" style="19" customWidth="1"/>
    <col min="3" max="3" width="12.140625" style="19" bestFit="1" customWidth="1"/>
    <col min="4" max="6" width="11.42578125" style="19" bestFit="1" customWidth="1"/>
    <col min="7" max="7" width="9.140625" style="19"/>
    <col min="8" max="11" width="11.42578125" style="19" bestFit="1" customWidth="1"/>
    <col min="12" max="12" width="9.140625" style="19"/>
    <col min="13" max="13" width="11.42578125" style="19" bestFit="1" customWidth="1"/>
    <col min="14" max="15" width="10.140625" style="19" bestFit="1" customWidth="1"/>
    <col min="16" max="16" width="9.140625" style="19"/>
    <col min="17" max="17" width="11.42578125" style="19" bestFit="1" customWidth="1"/>
    <col min="18" max="19" width="10.140625" style="19" bestFit="1" customWidth="1"/>
    <col min="20" max="16384" width="9.140625" style="19"/>
  </cols>
  <sheetData>
    <row r="1" spans="1:19" x14ac:dyDescent="0.2">
      <c r="A1" s="19" t="s">
        <v>46</v>
      </c>
    </row>
    <row r="2" spans="1:19" x14ac:dyDescent="0.2">
      <c r="A2" s="25" t="s">
        <v>47</v>
      </c>
    </row>
    <row r="3" spans="1:19" x14ac:dyDescent="0.2">
      <c r="A3" s="25"/>
    </row>
    <row r="4" spans="1:19" ht="15.75" x14ac:dyDescent="0.25">
      <c r="B4" s="21" t="s">
        <v>28</v>
      </c>
      <c r="H4" s="21">
        <v>26.5</v>
      </c>
      <c r="M4" s="21">
        <v>16</v>
      </c>
      <c r="Q4" s="21">
        <v>4</v>
      </c>
    </row>
    <row r="5" spans="1:19" ht="15.75" x14ac:dyDescent="0.25">
      <c r="A5" s="21" t="s">
        <v>37</v>
      </c>
      <c r="B5" s="21" t="s">
        <v>30</v>
      </c>
      <c r="C5" s="23">
        <v>43536</v>
      </c>
      <c r="D5" s="23">
        <v>43542</v>
      </c>
      <c r="E5" s="23">
        <v>43545</v>
      </c>
      <c r="F5" s="23">
        <v>43549</v>
      </c>
      <c r="G5" s="21"/>
      <c r="H5" s="23">
        <v>43536</v>
      </c>
      <c r="I5" s="23">
        <v>43542</v>
      </c>
      <c r="J5" s="23">
        <v>43545</v>
      </c>
      <c r="K5" s="23">
        <v>43549</v>
      </c>
      <c r="L5" s="21"/>
      <c r="M5" s="23">
        <v>43553</v>
      </c>
      <c r="N5" s="23">
        <v>43557</v>
      </c>
      <c r="O5" s="23">
        <v>43559</v>
      </c>
      <c r="P5" s="21"/>
      <c r="Q5" s="23">
        <v>43553</v>
      </c>
      <c r="R5" s="23">
        <v>43557</v>
      </c>
      <c r="S5" s="23">
        <v>43559</v>
      </c>
    </row>
    <row r="6" spans="1:19" ht="15.75" x14ac:dyDescent="0.25">
      <c r="A6" s="21" t="s">
        <v>39</v>
      </c>
      <c r="B6" s="19">
        <v>1</v>
      </c>
      <c r="C6" s="20">
        <v>8</v>
      </c>
      <c r="D6" s="20">
        <v>6</v>
      </c>
      <c r="E6" s="20">
        <v>2</v>
      </c>
      <c r="F6" s="20">
        <v>4</v>
      </c>
      <c r="G6" s="20"/>
      <c r="H6" s="20">
        <v>1</v>
      </c>
      <c r="I6" s="20">
        <v>3</v>
      </c>
      <c r="J6" s="20">
        <v>1</v>
      </c>
      <c r="K6" s="20">
        <v>2</v>
      </c>
      <c r="L6" s="20"/>
      <c r="M6" s="20">
        <v>5</v>
      </c>
      <c r="N6" s="20">
        <v>7</v>
      </c>
      <c r="O6" s="20">
        <v>1</v>
      </c>
      <c r="P6" s="20"/>
      <c r="Q6" s="20" t="s">
        <v>33</v>
      </c>
      <c r="R6" s="20">
        <v>3</v>
      </c>
      <c r="S6" s="20"/>
    </row>
    <row r="7" spans="1:19" ht="15.75" x14ac:dyDescent="0.25">
      <c r="A7" s="21"/>
      <c r="B7" s="19">
        <v>2</v>
      </c>
      <c r="C7" s="20">
        <v>6</v>
      </c>
      <c r="D7" s="20">
        <v>8</v>
      </c>
      <c r="E7" s="20">
        <v>2</v>
      </c>
      <c r="F7" s="20"/>
      <c r="G7" s="20"/>
      <c r="H7" s="20">
        <v>1</v>
      </c>
      <c r="I7" s="20">
        <v>3</v>
      </c>
      <c r="J7" s="20">
        <v>1</v>
      </c>
      <c r="K7" s="20">
        <v>1</v>
      </c>
      <c r="L7" s="20"/>
      <c r="M7" s="20">
        <v>5</v>
      </c>
      <c r="N7" s="20">
        <v>7</v>
      </c>
      <c r="O7" s="20">
        <v>1</v>
      </c>
      <c r="P7" s="20"/>
      <c r="Q7" s="20" t="s">
        <v>33</v>
      </c>
      <c r="R7" s="20">
        <v>2</v>
      </c>
      <c r="S7" s="20"/>
    </row>
    <row r="8" spans="1:19" ht="15.75" x14ac:dyDescent="0.25">
      <c r="A8" s="21"/>
      <c r="B8" s="19">
        <v>3</v>
      </c>
      <c r="C8" s="20">
        <v>5</v>
      </c>
      <c r="D8" s="20">
        <v>6</v>
      </c>
      <c r="E8" s="20">
        <v>3</v>
      </c>
      <c r="F8" s="20">
        <v>4</v>
      </c>
      <c r="G8" s="20"/>
      <c r="H8" s="20">
        <v>2</v>
      </c>
      <c r="I8" s="20">
        <v>3</v>
      </c>
      <c r="J8" s="20">
        <v>1</v>
      </c>
      <c r="K8" s="20">
        <v>1</v>
      </c>
      <c r="L8" s="20"/>
      <c r="M8" s="20">
        <v>5</v>
      </c>
      <c r="N8" s="20">
        <v>7</v>
      </c>
      <c r="O8" s="20">
        <v>2</v>
      </c>
      <c r="P8" s="20"/>
      <c r="Q8" s="20" t="s">
        <v>33</v>
      </c>
      <c r="R8" s="20">
        <v>4</v>
      </c>
      <c r="S8" s="20"/>
    </row>
    <row r="9" spans="1:19" ht="15.75" x14ac:dyDescent="0.25">
      <c r="A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5.75" x14ac:dyDescent="0.25">
      <c r="A10" s="21" t="s">
        <v>38</v>
      </c>
      <c r="B10" s="19">
        <v>1</v>
      </c>
      <c r="C10" s="20">
        <v>3</v>
      </c>
      <c r="D10" s="20">
        <v>5</v>
      </c>
      <c r="E10" s="20">
        <v>1</v>
      </c>
      <c r="F10" s="20"/>
      <c r="G10" s="20"/>
      <c r="H10" s="20">
        <v>3</v>
      </c>
      <c r="I10" s="20">
        <v>3</v>
      </c>
      <c r="J10" s="20">
        <v>1</v>
      </c>
      <c r="K10" s="20">
        <v>2</v>
      </c>
      <c r="L10" s="20"/>
      <c r="M10" s="20">
        <v>7</v>
      </c>
      <c r="N10" s="20">
        <v>9</v>
      </c>
      <c r="O10" s="20">
        <v>4</v>
      </c>
      <c r="P10" s="20"/>
      <c r="Q10" s="20" t="s">
        <v>33</v>
      </c>
      <c r="R10" s="20">
        <v>2</v>
      </c>
      <c r="S10" s="20"/>
    </row>
    <row r="11" spans="1:19" ht="15.75" x14ac:dyDescent="0.25">
      <c r="A11" s="21"/>
      <c r="B11" s="19">
        <v>2</v>
      </c>
      <c r="C11" s="20">
        <v>4</v>
      </c>
      <c r="D11" s="20">
        <v>6</v>
      </c>
      <c r="E11" s="20">
        <v>2</v>
      </c>
      <c r="F11" s="20"/>
      <c r="G11" s="20"/>
      <c r="H11" s="20">
        <v>3</v>
      </c>
      <c r="I11" s="20">
        <v>2</v>
      </c>
      <c r="J11" s="20">
        <v>1</v>
      </c>
      <c r="K11" s="20">
        <v>2</v>
      </c>
      <c r="L11" s="20"/>
      <c r="M11" s="20">
        <v>5</v>
      </c>
      <c r="N11" s="20">
        <v>9</v>
      </c>
      <c r="O11" s="20">
        <v>4</v>
      </c>
      <c r="P11" s="20"/>
      <c r="Q11" s="20" t="s">
        <v>33</v>
      </c>
      <c r="R11" s="20">
        <v>2</v>
      </c>
      <c r="S11" s="20"/>
    </row>
    <row r="12" spans="1:19" ht="15.75" x14ac:dyDescent="0.25">
      <c r="A12" s="21"/>
      <c r="B12" s="19">
        <v>3</v>
      </c>
      <c r="C12" s="20">
        <v>4</v>
      </c>
      <c r="D12" s="20">
        <v>7</v>
      </c>
      <c r="E12" s="20">
        <v>3</v>
      </c>
      <c r="F12" s="20"/>
      <c r="G12" s="20"/>
      <c r="H12" s="20">
        <v>4</v>
      </c>
      <c r="I12" s="20">
        <v>3</v>
      </c>
      <c r="J12" s="20">
        <v>1</v>
      </c>
      <c r="K12" s="20">
        <v>2</v>
      </c>
      <c r="L12" s="20"/>
      <c r="M12" s="20">
        <v>2</v>
      </c>
      <c r="N12" s="20">
        <v>9</v>
      </c>
      <c r="O12" s="20">
        <v>4</v>
      </c>
      <c r="P12" s="20"/>
      <c r="Q12" s="20" t="s">
        <v>33</v>
      </c>
      <c r="R12" s="20">
        <v>2</v>
      </c>
      <c r="S12" s="20"/>
    </row>
    <row r="13" spans="1:19" ht="15.75" x14ac:dyDescent="0.25">
      <c r="A13" s="2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19" ht="15.75" x14ac:dyDescent="0.25">
      <c r="A14" s="21" t="s">
        <v>40</v>
      </c>
      <c r="B14" s="19">
        <v>1</v>
      </c>
      <c r="C14" s="20">
        <v>6</v>
      </c>
      <c r="D14" s="20">
        <v>4</v>
      </c>
      <c r="E14" s="20"/>
      <c r="F14" s="20"/>
      <c r="G14" s="20"/>
      <c r="H14" s="20">
        <v>4</v>
      </c>
      <c r="I14" s="20">
        <v>3</v>
      </c>
      <c r="J14" s="20"/>
      <c r="K14" s="20"/>
      <c r="L14" s="20"/>
      <c r="M14" s="20">
        <v>2</v>
      </c>
      <c r="N14" s="20">
        <v>3</v>
      </c>
      <c r="O14" s="20">
        <v>1</v>
      </c>
      <c r="P14" s="20"/>
      <c r="Q14" s="20" t="s">
        <v>33</v>
      </c>
      <c r="R14" s="20" t="s">
        <v>33</v>
      </c>
      <c r="S14" s="20"/>
    </row>
    <row r="15" spans="1:19" ht="15.75" x14ac:dyDescent="0.25">
      <c r="A15" s="21"/>
      <c r="B15" s="19">
        <v>2</v>
      </c>
      <c r="C15" s="20">
        <v>7</v>
      </c>
      <c r="D15" s="20">
        <v>3</v>
      </c>
      <c r="E15" s="20"/>
      <c r="F15" s="20"/>
      <c r="G15" s="20"/>
      <c r="H15" s="20">
        <v>4</v>
      </c>
      <c r="I15" s="20">
        <v>2</v>
      </c>
      <c r="J15" s="20"/>
      <c r="K15" s="20"/>
      <c r="L15" s="20"/>
      <c r="M15" s="20">
        <v>2</v>
      </c>
      <c r="N15" s="20">
        <v>3</v>
      </c>
      <c r="O15" s="20">
        <v>0</v>
      </c>
      <c r="P15" s="20"/>
      <c r="Q15" s="20" t="s">
        <v>33</v>
      </c>
      <c r="R15" s="20" t="s">
        <v>33</v>
      </c>
      <c r="S15" s="20"/>
    </row>
    <row r="16" spans="1:19" ht="15.75" x14ac:dyDescent="0.25">
      <c r="A16" s="21"/>
      <c r="B16" s="19">
        <v>3</v>
      </c>
      <c r="C16" s="20">
        <v>6</v>
      </c>
      <c r="D16" s="20">
        <v>4</v>
      </c>
      <c r="E16" s="20"/>
      <c r="F16" s="20"/>
      <c r="G16" s="20"/>
      <c r="H16" s="20">
        <v>4</v>
      </c>
      <c r="I16" s="20">
        <v>1</v>
      </c>
      <c r="J16" s="20"/>
      <c r="K16" s="20"/>
      <c r="L16" s="20"/>
      <c r="M16" s="20">
        <v>2</v>
      </c>
      <c r="N16" s="20">
        <v>4</v>
      </c>
      <c r="O16" s="20">
        <v>1</v>
      </c>
      <c r="P16" s="20"/>
      <c r="Q16" s="20" t="s">
        <v>33</v>
      </c>
      <c r="R16" s="20" t="s">
        <v>33</v>
      </c>
      <c r="S16" s="20"/>
    </row>
    <row r="17" spans="1:19" ht="15.75" x14ac:dyDescent="0.25">
      <c r="A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15.75" x14ac:dyDescent="0.25">
      <c r="A18" s="21" t="s">
        <v>41</v>
      </c>
      <c r="B18" s="19">
        <v>1</v>
      </c>
      <c r="C18" s="20">
        <v>6</v>
      </c>
      <c r="D18" s="20">
        <v>4</v>
      </c>
      <c r="E18" s="20">
        <v>7</v>
      </c>
      <c r="F18" s="20">
        <v>7</v>
      </c>
      <c r="G18" s="20"/>
      <c r="H18" s="20">
        <v>3</v>
      </c>
      <c r="I18" s="20">
        <v>5</v>
      </c>
      <c r="J18" s="20">
        <v>1</v>
      </c>
      <c r="K18" s="20"/>
      <c r="L18" s="20"/>
      <c r="M18" s="20"/>
      <c r="N18" s="20"/>
      <c r="O18" s="20"/>
      <c r="P18" s="20"/>
      <c r="Q18" s="20"/>
      <c r="R18" s="20"/>
      <c r="S18" s="20"/>
    </row>
    <row r="19" spans="1:19" x14ac:dyDescent="0.2">
      <c r="B19" s="19">
        <v>2</v>
      </c>
      <c r="C19" s="20">
        <v>5</v>
      </c>
      <c r="D19" s="20">
        <v>3</v>
      </c>
      <c r="E19" s="20">
        <v>6</v>
      </c>
      <c r="F19" s="20">
        <v>7</v>
      </c>
      <c r="G19" s="20"/>
      <c r="H19" s="20">
        <v>3</v>
      </c>
      <c r="I19" s="20">
        <v>4</v>
      </c>
      <c r="J19" s="20">
        <v>2</v>
      </c>
      <c r="K19" s="20"/>
      <c r="L19" s="20"/>
      <c r="M19" s="20"/>
      <c r="N19" s="20"/>
      <c r="O19" s="20"/>
      <c r="P19" s="20"/>
      <c r="Q19" s="20"/>
      <c r="R19" s="20"/>
      <c r="S19" s="20"/>
    </row>
    <row r="20" spans="1:19" x14ac:dyDescent="0.2">
      <c r="B20" s="19">
        <v>3</v>
      </c>
      <c r="C20" s="20">
        <v>2</v>
      </c>
      <c r="D20" s="20">
        <v>4</v>
      </c>
      <c r="E20" s="20">
        <v>6</v>
      </c>
      <c r="F20" s="20">
        <v>7</v>
      </c>
      <c r="G20" s="20"/>
      <c r="H20" s="20">
        <v>4</v>
      </c>
      <c r="I20" s="20">
        <v>4</v>
      </c>
      <c r="J20" s="20">
        <v>3</v>
      </c>
      <c r="K20" s="20"/>
      <c r="L20" s="20"/>
      <c r="M20" s="20"/>
      <c r="N20" s="20"/>
      <c r="O20" s="20"/>
      <c r="P20" s="20"/>
      <c r="Q20" s="20"/>
      <c r="R20" s="20"/>
      <c r="S20" s="20"/>
    </row>
    <row r="21" spans="1:19" x14ac:dyDescent="0.2"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ht="15.75" x14ac:dyDescent="0.25">
      <c r="B22" s="21" t="s">
        <v>39</v>
      </c>
    </row>
    <row r="23" spans="1:19" ht="15.75" x14ac:dyDescent="0.25">
      <c r="B23" s="21" t="s">
        <v>31</v>
      </c>
      <c r="C23" s="20">
        <f>SUM(C6:C8)/3</f>
        <v>6.333333333333333</v>
      </c>
      <c r="D23" s="20">
        <f t="shared" ref="D23:E23" si="0">SUM(D6:D8)/3</f>
        <v>6.666666666666667</v>
      </c>
      <c r="E23" s="20">
        <f t="shared" si="0"/>
        <v>2.3333333333333335</v>
      </c>
      <c r="F23" s="20">
        <f>SUM(F6:F8)/2</f>
        <v>4</v>
      </c>
      <c r="H23" s="20">
        <f>SUM(H6:H8)/3</f>
        <v>1.3333333333333333</v>
      </c>
      <c r="I23" s="20">
        <f t="shared" ref="I23:J23" si="1">SUM(I6:I8)/3</f>
        <v>3</v>
      </c>
      <c r="J23" s="20">
        <f t="shared" si="1"/>
        <v>1</v>
      </c>
      <c r="K23" s="20">
        <f>SUM(K6:K8)/3</f>
        <v>1.3333333333333333</v>
      </c>
      <c r="L23" s="20"/>
      <c r="M23" s="20">
        <f t="shared" ref="M23:R23" si="2">SUM(M6:M8)/3</f>
        <v>5</v>
      </c>
      <c r="N23" s="20">
        <f t="shared" si="2"/>
        <v>7</v>
      </c>
      <c r="O23" s="20">
        <f t="shared" si="2"/>
        <v>1.3333333333333333</v>
      </c>
      <c r="P23" s="20"/>
      <c r="Q23" s="20"/>
      <c r="R23" s="20">
        <f t="shared" si="2"/>
        <v>3</v>
      </c>
    </row>
    <row r="24" spans="1:19" ht="15.75" x14ac:dyDescent="0.25">
      <c r="B24" s="21" t="s">
        <v>32</v>
      </c>
      <c r="C24" s="22">
        <f>STDEV(C6:C8)/SQRT(3)</f>
        <v>0.88191710368819731</v>
      </c>
      <c r="D24" s="22">
        <f t="shared" ref="D24:E24" si="3">STDEV(D6:D8)/SQRT(3)</f>
        <v>0.66666666666666552</v>
      </c>
      <c r="E24" s="22">
        <f t="shared" si="3"/>
        <v>0.33333333333333365</v>
      </c>
      <c r="F24" s="22">
        <f>STDEV(F6:F8)/SQRT(2)</f>
        <v>0</v>
      </c>
      <c r="H24" s="20">
        <f>STDEV(H6:H8)/SQRT(3)</f>
        <v>0.33333333333333337</v>
      </c>
      <c r="I24" s="20">
        <f t="shared" ref="I24:R24" si="4">STDEV(I6:I8)/SQRT(3)</f>
        <v>0</v>
      </c>
      <c r="J24" s="20">
        <f t="shared" si="4"/>
        <v>0</v>
      </c>
      <c r="K24" s="20">
        <f t="shared" si="4"/>
        <v>0.33333333333333337</v>
      </c>
      <c r="L24" s="20"/>
      <c r="M24" s="20">
        <f t="shared" si="4"/>
        <v>0</v>
      </c>
      <c r="N24" s="20">
        <f t="shared" si="4"/>
        <v>0</v>
      </c>
      <c r="O24" s="20">
        <f t="shared" si="4"/>
        <v>0.33333333333333337</v>
      </c>
      <c r="P24" s="20"/>
      <c r="Q24" s="20"/>
      <c r="R24" s="20">
        <f t="shared" si="4"/>
        <v>0.57735026918962584</v>
      </c>
    </row>
    <row r="25" spans="1:19" x14ac:dyDescent="0.2">
      <c r="H25" s="20"/>
    </row>
    <row r="26" spans="1:19" ht="15.75" x14ac:dyDescent="0.25">
      <c r="B26" s="21" t="s">
        <v>38</v>
      </c>
      <c r="H26" s="20"/>
    </row>
    <row r="27" spans="1:19" ht="15.75" x14ac:dyDescent="0.25">
      <c r="B27" s="21" t="s">
        <v>31</v>
      </c>
      <c r="C27" s="20">
        <f>SUM(C10:C12)/3</f>
        <v>3.6666666666666665</v>
      </c>
      <c r="D27" s="20">
        <f t="shared" ref="D27:E27" si="5">SUM(D10:D12)/3</f>
        <v>6</v>
      </c>
      <c r="E27" s="20">
        <f t="shared" si="5"/>
        <v>2</v>
      </c>
      <c r="H27" s="20">
        <f>SUM(H10:H12)/3</f>
        <v>3.3333333333333335</v>
      </c>
      <c r="I27" s="20">
        <f t="shared" ref="I27:R27" si="6">SUM(I10:I12)/3</f>
        <v>2.6666666666666665</v>
      </c>
      <c r="J27" s="20">
        <f t="shared" si="6"/>
        <v>1</v>
      </c>
      <c r="K27" s="20">
        <f t="shared" si="6"/>
        <v>2</v>
      </c>
      <c r="L27" s="20"/>
      <c r="M27" s="20">
        <f t="shared" si="6"/>
        <v>4.666666666666667</v>
      </c>
      <c r="N27" s="20">
        <f t="shared" si="6"/>
        <v>9</v>
      </c>
      <c r="O27" s="20">
        <f t="shared" si="6"/>
        <v>4</v>
      </c>
      <c r="P27" s="20"/>
      <c r="Q27" s="20"/>
      <c r="R27" s="20">
        <f t="shared" si="6"/>
        <v>2</v>
      </c>
    </row>
    <row r="28" spans="1:19" ht="15.75" x14ac:dyDescent="0.25">
      <c r="B28" s="21" t="s">
        <v>32</v>
      </c>
      <c r="C28" s="22">
        <f>STDEV(C10:C12)/SQRT(3)</f>
        <v>0.33333333333333276</v>
      </c>
      <c r="D28" s="22">
        <f t="shared" ref="D28:E28" si="7">STDEV(D10:D12)/SQRT(3)</f>
        <v>0.57735026918962584</v>
      </c>
      <c r="E28" s="22">
        <f t="shared" si="7"/>
        <v>0.57735026918962584</v>
      </c>
      <c r="H28" s="20">
        <f>STDEV(H10:H12)/SQRT(3)</f>
        <v>0.33333333333333276</v>
      </c>
      <c r="I28" s="20">
        <f t="shared" ref="I28:J28" si="8">STDEV(I10:I12)/SQRT(3)</f>
        <v>0.33333333333333365</v>
      </c>
      <c r="J28" s="20">
        <f t="shared" si="8"/>
        <v>0</v>
      </c>
      <c r="K28" s="20">
        <f>STDEV(K10:K12)/SQRT(3)</f>
        <v>0</v>
      </c>
      <c r="L28" s="20"/>
      <c r="M28" s="20">
        <f t="shared" ref="M28:R28" si="9">STDEV(M10:M12)/SQRT(3)</f>
        <v>1.4529663145135581</v>
      </c>
      <c r="N28" s="20">
        <f t="shared" si="9"/>
        <v>0</v>
      </c>
      <c r="O28" s="20">
        <f t="shared" si="9"/>
        <v>0</v>
      </c>
      <c r="P28" s="20"/>
      <c r="Q28" s="20"/>
      <c r="R28" s="20">
        <f t="shared" si="9"/>
        <v>0</v>
      </c>
    </row>
    <row r="29" spans="1:19" x14ac:dyDescent="0.2">
      <c r="H29" s="20"/>
    </row>
    <row r="30" spans="1:19" ht="15.75" x14ac:dyDescent="0.25">
      <c r="B30" s="21" t="s">
        <v>40</v>
      </c>
      <c r="H30" s="20"/>
    </row>
    <row r="31" spans="1:19" ht="15.75" x14ac:dyDescent="0.25">
      <c r="B31" s="21" t="s">
        <v>43</v>
      </c>
      <c r="C31" s="20">
        <f>SUM(C14:C16)/3</f>
        <v>6.333333333333333</v>
      </c>
      <c r="D31" s="20">
        <f>SUM(D14:D16)/3</f>
        <v>3.6666666666666665</v>
      </c>
      <c r="H31" s="20">
        <f t="shared" ref="H31:O31" si="10">SUM(H14:H16)/3</f>
        <v>4</v>
      </c>
      <c r="I31" s="20">
        <f t="shared" si="10"/>
        <v>2</v>
      </c>
      <c r="J31" s="20"/>
      <c r="K31" s="20"/>
      <c r="L31" s="20"/>
      <c r="M31" s="20">
        <f t="shared" si="10"/>
        <v>2</v>
      </c>
      <c r="N31" s="20">
        <f t="shared" si="10"/>
        <v>3.3333333333333335</v>
      </c>
      <c r="O31" s="20">
        <f t="shared" si="10"/>
        <v>0.66666666666666663</v>
      </c>
    </row>
    <row r="32" spans="1:19" ht="15.75" x14ac:dyDescent="0.25">
      <c r="B32" s="21" t="s">
        <v>32</v>
      </c>
      <c r="C32" s="22">
        <f>STDEV(C14:C16)/SQRT(3)</f>
        <v>0.33333333333333337</v>
      </c>
      <c r="D32" s="22">
        <f>STDEV(D14:D16)/SQRT(3)</f>
        <v>0.33333333333333276</v>
      </c>
      <c r="H32" s="20">
        <f>STDEV(H14:H16)/SQRT(3)</f>
        <v>0</v>
      </c>
      <c r="I32" s="20">
        <f>STDEV(I14:I16)/SQRT(3)</f>
        <v>0.57735026918962584</v>
      </c>
      <c r="J32" s="20"/>
      <c r="K32" s="20"/>
      <c r="L32" s="20"/>
      <c r="M32" s="20">
        <f t="shared" ref="M32:O32" si="11">STDEV(M14:M16)/SQRT(3)</f>
        <v>0</v>
      </c>
      <c r="N32" s="20">
        <f t="shared" si="11"/>
        <v>0.33333333333333276</v>
      </c>
      <c r="O32" s="20">
        <f t="shared" si="11"/>
        <v>0.33333333333333337</v>
      </c>
    </row>
    <row r="33" spans="1:19" x14ac:dyDescent="0.2">
      <c r="H33" s="20"/>
    </row>
    <row r="34" spans="1:19" ht="15.75" x14ac:dyDescent="0.25">
      <c r="B34" s="21" t="s">
        <v>41</v>
      </c>
      <c r="H34" s="20"/>
    </row>
    <row r="35" spans="1:19" ht="15.75" x14ac:dyDescent="0.25">
      <c r="B35" s="21" t="s">
        <v>31</v>
      </c>
      <c r="C35" s="20">
        <f>SUM(C18:C20)/3</f>
        <v>4.333333333333333</v>
      </c>
      <c r="D35" s="20">
        <f t="shared" ref="D35:F35" si="12">SUM(D18:D20)/3</f>
        <v>3.6666666666666665</v>
      </c>
      <c r="E35" s="20">
        <f t="shared" si="12"/>
        <v>6.333333333333333</v>
      </c>
      <c r="F35" s="20">
        <f t="shared" si="12"/>
        <v>7</v>
      </c>
      <c r="H35" s="20">
        <f>SUM(H18:H20)/3</f>
        <v>3.3333333333333335</v>
      </c>
      <c r="I35" s="20">
        <f t="shared" ref="I35:J35" si="13">SUM(I18:I20)/3</f>
        <v>4.333333333333333</v>
      </c>
      <c r="J35" s="20">
        <f t="shared" si="13"/>
        <v>2</v>
      </c>
    </row>
    <row r="36" spans="1:19" ht="15.75" x14ac:dyDescent="0.25">
      <c r="B36" s="21" t="s">
        <v>32</v>
      </c>
      <c r="C36" s="20">
        <f>STDEV(C18:C20)/SQRT(3)</f>
        <v>1.2018504251546631</v>
      </c>
      <c r="D36" s="20">
        <f t="shared" ref="D36:F36" si="14">STDEV(D18:D20)/SQRT(3)</f>
        <v>0.33333333333333276</v>
      </c>
      <c r="E36" s="20">
        <f t="shared" si="14"/>
        <v>0.33333333333333337</v>
      </c>
      <c r="F36" s="20">
        <f t="shared" si="14"/>
        <v>0</v>
      </c>
      <c r="H36" s="20">
        <f>STDEV(H18:H20)/SQRT(3)</f>
        <v>0.33333333333333276</v>
      </c>
      <c r="I36" s="20">
        <f t="shared" ref="I36:J36" si="15">STDEV(I18:I20)/SQRT(3)</f>
        <v>0.33333333333333276</v>
      </c>
      <c r="J36" s="20">
        <f t="shared" si="15"/>
        <v>0.57735026918962584</v>
      </c>
    </row>
    <row r="39" spans="1:19" ht="15.75" x14ac:dyDescent="0.25">
      <c r="B39" s="21" t="s">
        <v>28</v>
      </c>
      <c r="H39" s="21">
        <v>26.5</v>
      </c>
      <c r="M39" s="21">
        <v>16</v>
      </c>
      <c r="Q39" s="21">
        <v>4</v>
      </c>
    </row>
    <row r="40" spans="1:19" ht="15.75" x14ac:dyDescent="0.25">
      <c r="A40" s="21" t="s">
        <v>36</v>
      </c>
      <c r="B40" s="21" t="s">
        <v>42</v>
      </c>
      <c r="C40" s="23">
        <v>43536</v>
      </c>
      <c r="D40" s="23">
        <v>43542</v>
      </c>
      <c r="E40" s="23">
        <v>43545</v>
      </c>
      <c r="F40" s="23">
        <v>43549</v>
      </c>
      <c r="G40" s="21"/>
      <c r="H40" s="23">
        <v>43536</v>
      </c>
      <c r="I40" s="23">
        <v>43542</v>
      </c>
      <c r="J40" s="23">
        <v>43545</v>
      </c>
      <c r="K40" s="23">
        <v>43549</v>
      </c>
      <c r="L40" s="21"/>
      <c r="M40" s="23">
        <v>43553</v>
      </c>
      <c r="N40" s="23">
        <v>43557</v>
      </c>
      <c r="O40" s="23">
        <v>43559</v>
      </c>
      <c r="P40" s="21"/>
      <c r="Q40" s="23">
        <v>43553</v>
      </c>
      <c r="R40" s="23">
        <v>43557</v>
      </c>
      <c r="S40" s="23">
        <v>43559</v>
      </c>
    </row>
    <row r="41" spans="1:19" ht="15.75" x14ac:dyDescent="0.25">
      <c r="A41" s="21" t="s">
        <v>39</v>
      </c>
      <c r="B41" s="19">
        <v>1</v>
      </c>
      <c r="C41" s="20">
        <f>C6/5</f>
        <v>1.6</v>
      </c>
      <c r="D41" s="20">
        <f>D6/8</f>
        <v>0.75</v>
      </c>
      <c r="E41" s="20">
        <f>E6/11</f>
        <v>0.18181818181818182</v>
      </c>
      <c r="F41" s="20">
        <f>F6/15</f>
        <v>0.26666666666666666</v>
      </c>
      <c r="H41" s="22">
        <f>H6/5</f>
        <v>0.2</v>
      </c>
      <c r="I41" s="22">
        <f>I6/8</f>
        <v>0.375</v>
      </c>
      <c r="J41" s="22">
        <f>J6/11</f>
        <v>9.0909090909090912E-2</v>
      </c>
      <c r="K41" s="22">
        <f>K6/15</f>
        <v>0.13333333333333333</v>
      </c>
      <c r="M41" s="20">
        <f>M6/4</f>
        <v>1.25</v>
      </c>
      <c r="N41" s="22">
        <f>N6/8</f>
        <v>0.875</v>
      </c>
      <c r="O41" s="22">
        <f>O6/10</f>
        <v>0.1</v>
      </c>
      <c r="R41" s="22">
        <f>R6/8</f>
        <v>0.375</v>
      </c>
    </row>
    <row r="42" spans="1:19" ht="15.75" x14ac:dyDescent="0.25">
      <c r="A42" s="21"/>
      <c r="B42" s="19">
        <v>2</v>
      </c>
      <c r="C42" s="20">
        <f>C7/5</f>
        <v>1.2</v>
      </c>
      <c r="D42" s="20">
        <f>D7/8</f>
        <v>1</v>
      </c>
      <c r="E42" s="20">
        <f>E7/11</f>
        <v>0.18181818181818182</v>
      </c>
      <c r="F42" s="20"/>
      <c r="H42" s="22">
        <f>H7/5</f>
        <v>0.2</v>
      </c>
      <c r="I42" s="22">
        <f>I7/8</f>
        <v>0.375</v>
      </c>
      <c r="J42" s="22">
        <f>J7/11</f>
        <v>9.0909090909090912E-2</v>
      </c>
      <c r="K42" s="22">
        <f>K7/15</f>
        <v>6.6666666666666666E-2</v>
      </c>
      <c r="M42" s="20">
        <f>M7/4</f>
        <v>1.25</v>
      </c>
      <c r="N42" s="22">
        <f>N7/8</f>
        <v>0.875</v>
      </c>
      <c r="O42" s="22">
        <f>O7/10</f>
        <v>0.1</v>
      </c>
      <c r="R42" s="22">
        <f>R7/8</f>
        <v>0.25</v>
      </c>
    </row>
    <row r="43" spans="1:19" ht="15.75" x14ac:dyDescent="0.25">
      <c r="A43" s="21"/>
      <c r="B43" s="19">
        <v>3</v>
      </c>
      <c r="C43" s="20">
        <f>C8/5</f>
        <v>1</v>
      </c>
      <c r="D43" s="20">
        <f>D8/8</f>
        <v>0.75</v>
      </c>
      <c r="E43" s="20">
        <f>E8/11</f>
        <v>0.27272727272727271</v>
      </c>
      <c r="F43" s="20">
        <f>F8/15</f>
        <v>0.26666666666666666</v>
      </c>
      <c r="H43" s="22">
        <f>H8/5</f>
        <v>0.4</v>
      </c>
      <c r="I43" s="22">
        <f>I8/8</f>
        <v>0.375</v>
      </c>
      <c r="J43" s="22">
        <f>J8/11</f>
        <v>9.0909090909090912E-2</v>
      </c>
      <c r="K43" s="22">
        <f>K8/15</f>
        <v>6.6666666666666666E-2</v>
      </c>
      <c r="M43" s="20">
        <f>M8/4</f>
        <v>1.25</v>
      </c>
      <c r="N43" s="22">
        <f>N8/8</f>
        <v>0.875</v>
      </c>
      <c r="O43" s="22">
        <f>O8/10</f>
        <v>0.2</v>
      </c>
      <c r="R43" s="22">
        <f>R8/8</f>
        <v>0.5</v>
      </c>
    </row>
    <row r="44" spans="1:19" ht="15.75" x14ac:dyDescent="0.25">
      <c r="A44" s="21"/>
      <c r="C44" s="20"/>
      <c r="D44" s="20"/>
      <c r="E44" s="20"/>
      <c r="F44" s="20"/>
      <c r="H44" s="22"/>
      <c r="I44" s="22"/>
      <c r="J44" s="22"/>
      <c r="K44" s="22"/>
      <c r="M44" s="20"/>
      <c r="N44" s="22"/>
      <c r="O44" s="22"/>
      <c r="R44" s="22"/>
    </row>
    <row r="45" spans="1:19" ht="15.75" x14ac:dyDescent="0.25">
      <c r="A45" s="21" t="s">
        <v>38</v>
      </c>
      <c r="B45" s="19">
        <v>1</v>
      </c>
      <c r="C45" s="22">
        <f>C10/5</f>
        <v>0.6</v>
      </c>
      <c r="D45" s="22">
        <f>D10/8</f>
        <v>0.625</v>
      </c>
      <c r="E45" s="22">
        <f>E10/11</f>
        <v>9.0909090909090912E-2</v>
      </c>
      <c r="F45" s="20"/>
      <c r="H45" s="22">
        <f>H10/5</f>
        <v>0.6</v>
      </c>
      <c r="I45" s="22">
        <f>I10/8</f>
        <v>0.375</v>
      </c>
      <c r="J45" s="22">
        <f>J10/11</f>
        <v>9.0909090909090912E-2</v>
      </c>
      <c r="K45" s="22">
        <f>K10/15</f>
        <v>0.13333333333333333</v>
      </c>
      <c r="M45" s="20">
        <f>M10/4</f>
        <v>1.75</v>
      </c>
      <c r="N45" s="20">
        <f>N10/8</f>
        <v>1.125</v>
      </c>
      <c r="O45" s="22">
        <f>O10/10</f>
        <v>0.4</v>
      </c>
      <c r="R45" s="22">
        <f>R10/8</f>
        <v>0.25</v>
      </c>
    </row>
    <row r="46" spans="1:19" ht="15.75" x14ac:dyDescent="0.25">
      <c r="A46" s="21"/>
      <c r="B46" s="19">
        <v>2</v>
      </c>
      <c r="C46" s="22">
        <f>C11/5</f>
        <v>0.8</v>
      </c>
      <c r="D46" s="22">
        <f>D11/8</f>
        <v>0.75</v>
      </c>
      <c r="E46" s="22">
        <f>E11/11</f>
        <v>0.18181818181818182</v>
      </c>
      <c r="F46" s="20"/>
      <c r="H46" s="22">
        <f>H11/5</f>
        <v>0.6</v>
      </c>
      <c r="I46" s="22">
        <f>I11/8</f>
        <v>0.25</v>
      </c>
      <c r="J46" s="22">
        <f>J11/11</f>
        <v>9.0909090909090912E-2</v>
      </c>
      <c r="K46" s="22">
        <f>K11/15</f>
        <v>0.13333333333333333</v>
      </c>
      <c r="M46" s="20">
        <f>M11/4</f>
        <v>1.25</v>
      </c>
      <c r="N46" s="20">
        <f>N11/8</f>
        <v>1.125</v>
      </c>
      <c r="O46" s="22">
        <f>O11/10</f>
        <v>0.4</v>
      </c>
      <c r="R46" s="22">
        <f>R11/8</f>
        <v>0.25</v>
      </c>
    </row>
    <row r="47" spans="1:19" ht="15.75" x14ac:dyDescent="0.25">
      <c r="A47" s="21"/>
      <c r="B47" s="19">
        <v>3</v>
      </c>
      <c r="C47" s="22">
        <f>C12/5</f>
        <v>0.8</v>
      </c>
      <c r="D47" s="22">
        <f>D12/8</f>
        <v>0.875</v>
      </c>
      <c r="E47" s="22">
        <f>E12/11</f>
        <v>0.27272727272727271</v>
      </c>
      <c r="F47" s="20"/>
      <c r="H47" s="22">
        <f>H12/5</f>
        <v>0.8</v>
      </c>
      <c r="I47" s="22">
        <f>I12/8</f>
        <v>0.375</v>
      </c>
      <c r="J47" s="22">
        <f>J12/11</f>
        <v>9.0909090909090912E-2</v>
      </c>
      <c r="K47" s="22">
        <f>K12/15</f>
        <v>0.13333333333333333</v>
      </c>
      <c r="M47" s="22">
        <f>M12/4</f>
        <v>0.5</v>
      </c>
      <c r="N47" s="20">
        <f>N12/8</f>
        <v>1.125</v>
      </c>
      <c r="O47" s="22">
        <f>O12/10</f>
        <v>0.4</v>
      </c>
      <c r="R47" s="22">
        <f>R12/8</f>
        <v>0.25</v>
      </c>
    </row>
    <row r="48" spans="1:19" ht="15.75" x14ac:dyDescent="0.25">
      <c r="A48" s="21"/>
      <c r="C48" s="20"/>
      <c r="D48" s="20"/>
      <c r="E48" s="20"/>
      <c r="F48" s="20"/>
      <c r="H48" s="22"/>
      <c r="I48" s="22"/>
      <c r="J48" s="22"/>
      <c r="M48" s="22"/>
      <c r="N48" s="22"/>
      <c r="O48" s="22"/>
    </row>
    <row r="49" spans="1:18" ht="15.75" x14ac:dyDescent="0.25">
      <c r="A49" s="21" t="s">
        <v>40</v>
      </c>
      <c r="B49" s="19">
        <v>1</v>
      </c>
      <c r="C49" s="20">
        <f>C14/5</f>
        <v>1.2</v>
      </c>
      <c r="D49" s="20">
        <f>D14/8</f>
        <v>0.5</v>
      </c>
      <c r="E49" s="20"/>
      <c r="F49" s="20"/>
      <c r="H49" s="22">
        <f>H14/5</f>
        <v>0.8</v>
      </c>
      <c r="I49" s="22">
        <f>I14/8</f>
        <v>0.375</v>
      </c>
      <c r="J49" s="22"/>
      <c r="M49" s="22">
        <f>M14/4</f>
        <v>0.5</v>
      </c>
      <c r="N49" s="22">
        <f>N14/8</f>
        <v>0.375</v>
      </c>
      <c r="O49" s="22">
        <f>O14/10</f>
        <v>0.1</v>
      </c>
    </row>
    <row r="50" spans="1:18" ht="15.75" x14ac:dyDescent="0.25">
      <c r="A50" s="21"/>
      <c r="B50" s="19">
        <v>2</v>
      </c>
      <c r="C50" s="20">
        <f>C15/5</f>
        <v>1.4</v>
      </c>
      <c r="D50" s="20">
        <f>D15/8</f>
        <v>0.375</v>
      </c>
      <c r="E50" s="20"/>
      <c r="F50" s="20"/>
      <c r="H50" s="22">
        <f>H15/5</f>
        <v>0.8</v>
      </c>
      <c r="I50" s="22">
        <f>I15/8</f>
        <v>0.25</v>
      </c>
      <c r="J50" s="22"/>
      <c r="M50" s="22">
        <f>M15/4</f>
        <v>0.5</v>
      </c>
      <c r="N50" s="22">
        <f>N15/8</f>
        <v>0.375</v>
      </c>
      <c r="O50" s="22">
        <f>O15/10</f>
        <v>0</v>
      </c>
    </row>
    <row r="51" spans="1:18" ht="15.75" x14ac:dyDescent="0.25">
      <c r="A51" s="21"/>
      <c r="B51" s="19">
        <v>3</v>
      </c>
      <c r="C51" s="20">
        <f>C16/5</f>
        <v>1.2</v>
      </c>
      <c r="D51" s="20">
        <f>D16/8</f>
        <v>0.5</v>
      </c>
      <c r="E51" s="20"/>
      <c r="F51" s="20"/>
      <c r="H51" s="22">
        <f>H16/5</f>
        <v>0.8</v>
      </c>
      <c r="I51" s="22">
        <f>I16/8</f>
        <v>0.125</v>
      </c>
      <c r="J51" s="22"/>
      <c r="M51" s="22">
        <f>M16/4</f>
        <v>0.5</v>
      </c>
      <c r="N51" s="22">
        <f>N16/8</f>
        <v>0.5</v>
      </c>
      <c r="O51" s="22">
        <f>O16/10</f>
        <v>0.1</v>
      </c>
    </row>
    <row r="52" spans="1:18" ht="15.75" x14ac:dyDescent="0.25">
      <c r="A52" s="21"/>
      <c r="C52" s="20"/>
      <c r="D52" s="20"/>
      <c r="E52" s="20"/>
      <c r="F52" s="20"/>
      <c r="H52" s="22"/>
      <c r="I52" s="22"/>
      <c r="J52" s="22"/>
    </row>
    <row r="53" spans="1:18" ht="15.75" x14ac:dyDescent="0.25">
      <c r="A53" s="21" t="s">
        <v>41</v>
      </c>
      <c r="B53" s="19">
        <v>1</v>
      </c>
      <c r="C53" s="20">
        <f>C18/5</f>
        <v>1.2</v>
      </c>
      <c r="D53" s="20">
        <f>D18/8</f>
        <v>0.5</v>
      </c>
      <c r="E53" s="20">
        <f>E18/11</f>
        <v>0.63636363636363635</v>
      </c>
      <c r="F53" s="20">
        <f>F18/15</f>
        <v>0.46666666666666667</v>
      </c>
      <c r="H53" s="22">
        <f>H18/5</f>
        <v>0.6</v>
      </c>
      <c r="I53" s="22">
        <f>I18/8</f>
        <v>0.625</v>
      </c>
      <c r="J53" s="22">
        <f>J18/11</f>
        <v>9.0909090909090912E-2</v>
      </c>
    </row>
    <row r="54" spans="1:18" x14ac:dyDescent="0.2">
      <c r="B54" s="19">
        <v>2</v>
      </c>
      <c r="C54" s="20">
        <f>C19/5</f>
        <v>1</v>
      </c>
      <c r="D54" s="20">
        <f>D19/8</f>
        <v>0.375</v>
      </c>
      <c r="E54" s="20">
        <f>E19/11</f>
        <v>0.54545454545454541</v>
      </c>
      <c r="F54" s="20">
        <f>F19/15</f>
        <v>0.46666666666666667</v>
      </c>
      <c r="H54" s="22">
        <f>H19/5</f>
        <v>0.6</v>
      </c>
      <c r="I54" s="22">
        <f>I19/8</f>
        <v>0.5</v>
      </c>
      <c r="J54" s="22">
        <f>J19/11</f>
        <v>0.18181818181818182</v>
      </c>
    </row>
    <row r="55" spans="1:18" x14ac:dyDescent="0.2">
      <c r="B55" s="19">
        <v>3</v>
      </c>
      <c r="C55" s="20">
        <f>C20/5</f>
        <v>0.4</v>
      </c>
      <c r="D55" s="20">
        <f>D20/8</f>
        <v>0.5</v>
      </c>
      <c r="E55" s="20">
        <f>E20/11</f>
        <v>0.54545454545454541</v>
      </c>
      <c r="F55" s="20">
        <f>F20/15</f>
        <v>0.46666666666666667</v>
      </c>
      <c r="H55" s="22">
        <f>H20/5</f>
        <v>0.8</v>
      </c>
      <c r="I55" s="22">
        <f>I20/8</f>
        <v>0.5</v>
      </c>
      <c r="J55" s="22">
        <f>J20/11</f>
        <v>0.27272727272727271</v>
      </c>
    </row>
    <row r="57" spans="1:18" ht="15.75" x14ac:dyDescent="0.25">
      <c r="B57" s="21" t="s">
        <v>39</v>
      </c>
    </row>
    <row r="58" spans="1:18" ht="15.75" x14ac:dyDescent="0.25">
      <c r="B58" s="21" t="s">
        <v>31</v>
      </c>
      <c r="C58" s="20">
        <f>SUM(C41:C43)/3</f>
        <v>1.2666666666666666</v>
      </c>
      <c r="D58" s="22">
        <f t="shared" ref="D58:O58" si="16">SUM(D41:D43)/3</f>
        <v>0.83333333333333337</v>
      </c>
      <c r="E58" s="22">
        <f t="shared" si="16"/>
        <v>0.21212121212121213</v>
      </c>
      <c r="F58" s="22">
        <f>SUM(F41:F43)/2</f>
        <v>0.26666666666666666</v>
      </c>
      <c r="G58" s="22"/>
      <c r="H58" s="22">
        <f t="shared" si="16"/>
        <v>0.26666666666666666</v>
      </c>
      <c r="I58" s="22">
        <f t="shared" si="16"/>
        <v>0.375</v>
      </c>
      <c r="J58" s="22">
        <f t="shared" si="16"/>
        <v>9.0909090909090898E-2</v>
      </c>
      <c r="K58" s="22">
        <f t="shared" si="16"/>
        <v>8.8888888888888892E-2</v>
      </c>
      <c r="M58" s="20">
        <f t="shared" si="16"/>
        <v>1.25</v>
      </c>
      <c r="N58" s="22">
        <f t="shared" si="16"/>
        <v>0.875</v>
      </c>
      <c r="O58" s="22">
        <f t="shared" si="16"/>
        <v>0.13333333333333333</v>
      </c>
      <c r="P58" s="22"/>
      <c r="Q58" s="22"/>
      <c r="R58" s="22">
        <f>SUM(R41:R43)/3</f>
        <v>0.375</v>
      </c>
    </row>
    <row r="59" spans="1:18" ht="15.75" x14ac:dyDescent="0.25">
      <c r="B59" s="21" t="s">
        <v>32</v>
      </c>
      <c r="C59" s="22">
        <f>STDEV(C41:C43)/SQRT(3)</f>
        <v>0.17638342073763932</v>
      </c>
      <c r="D59" s="22">
        <f t="shared" ref="D59:E59" si="17">STDEV(D41:D43)/SQRT(3)</f>
        <v>8.333333333333319E-2</v>
      </c>
      <c r="E59" s="22">
        <f t="shared" si="17"/>
        <v>3.0303030303030231E-2</v>
      </c>
      <c r="F59" s="22">
        <f>STDEV(F41:F43)/SQRT(2)</f>
        <v>0</v>
      </c>
      <c r="H59" s="22">
        <f>STDEV(H41:H43)/SQRT(3)</f>
        <v>6.666666666666668E-2</v>
      </c>
      <c r="I59" s="22">
        <f t="shared" ref="I59:O59" si="18">STDEV(I41:I43)/SQRT(3)</f>
        <v>0</v>
      </c>
      <c r="J59" s="22">
        <f t="shared" si="18"/>
        <v>9.8130778667735933E-18</v>
      </c>
      <c r="K59" s="22">
        <f t="shared" si="18"/>
        <v>2.2222222222222233E-2</v>
      </c>
      <c r="M59" s="22">
        <f t="shared" si="18"/>
        <v>0</v>
      </c>
      <c r="N59" s="22">
        <f t="shared" si="18"/>
        <v>0</v>
      </c>
      <c r="O59" s="22">
        <f t="shared" si="18"/>
        <v>3.333333333333334E-2</v>
      </c>
      <c r="R59" s="22">
        <f>STDEV(R41:R43)/SQRT(3)</f>
        <v>7.216878364870323E-2</v>
      </c>
    </row>
    <row r="60" spans="1:18" ht="15.75" x14ac:dyDescent="0.25">
      <c r="B60" s="21"/>
    </row>
    <row r="61" spans="1:18" ht="15.75" x14ac:dyDescent="0.25">
      <c r="B61" s="21" t="s">
        <v>38</v>
      </c>
    </row>
    <row r="62" spans="1:18" ht="15.75" x14ac:dyDescent="0.25">
      <c r="B62" s="21" t="s">
        <v>31</v>
      </c>
      <c r="C62" s="22">
        <f>SUM(C45:C47)/3</f>
        <v>0.73333333333333339</v>
      </c>
      <c r="D62" s="22">
        <f t="shared" ref="D62:R62" si="19">SUM(D45:D47)/3</f>
        <v>0.75</v>
      </c>
      <c r="E62" s="22">
        <f t="shared" si="19"/>
        <v>0.1818181818181818</v>
      </c>
      <c r="F62" s="22"/>
      <c r="G62" s="22"/>
      <c r="H62" s="22">
        <f t="shared" si="19"/>
        <v>0.66666666666666663</v>
      </c>
      <c r="I62" s="22">
        <f t="shared" si="19"/>
        <v>0.33333333333333331</v>
      </c>
      <c r="J62" s="22">
        <f t="shared" si="19"/>
        <v>9.0909090909090898E-2</v>
      </c>
      <c r="K62" s="22">
        <f t="shared" si="19"/>
        <v>0.13333333333333333</v>
      </c>
      <c r="L62" s="20"/>
      <c r="M62" s="20">
        <f t="shared" si="19"/>
        <v>1.1666666666666667</v>
      </c>
      <c r="N62" s="20">
        <f t="shared" si="19"/>
        <v>1.125</v>
      </c>
      <c r="O62" s="22">
        <f t="shared" si="19"/>
        <v>0.40000000000000008</v>
      </c>
      <c r="P62" s="22"/>
      <c r="Q62" s="22"/>
      <c r="R62" s="22">
        <f t="shared" si="19"/>
        <v>0.25</v>
      </c>
    </row>
    <row r="63" spans="1:18" ht="15.75" x14ac:dyDescent="0.25">
      <c r="B63" s="21" t="s">
        <v>32</v>
      </c>
      <c r="C63" s="22">
        <f>STDEV(C45:C47)/SQRT(3)</f>
        <v>6.666666666666661E-2</v>
      </c>
      <c r="D63" s="22">
        <f t="shared" ref="D63:E63" si="20">STDEV(D45:D47)/SQRT(3)</f>
        <v>7.216878364870323E-2</v>
      </c>
      <c r="E63" s="22">
        <f t="shared" si="20"/>
        <v>5.2486388108147798E-2</v>
      </c>
      <c r="H63" s="22">
        <f>STDEV(H45:H47)/SQRT(3)</f>
        <v>6.6666666666666888E-2</v>
      </c>
      <c r="I63" s="22">
        <f t="shared" ref="I63:O63" si="21">STDEV(I45:I47)/SQRT(3)</f>
        <v>4.1666666666666706E-2</v>
      </c>
      <c r="J63" s="22">
        <f t="shared" si="21"/>
        <v>9.8130778667735933E-18</v>
      </c>
      <c r="K63" s="22">
        <f t="shared" si="21"/>
        <v>0</v>
      </c>
      <c r="M63" s="22">
        <f t="shared" si="21"/>
        <v>0.36324157862838952</v>
      </c>
      <c r="N63" s="22">
        <f t="shared" si="21"/>
        <v>0</v>
      </c>
      <c r="O63" s="22">
        <f t="shared" si="21"/>
        <v>3.9252311467094373E-17</v>
      </c>
      <c r="R63" s="22">
        <f t="shared" ref="R63" si="22">STDEV(R45:R47)/SQRT(3)</f>
        <v>0</v>
      </c>
    </row>
    <row r="64" spans="1:18" ht="15.75" x14ac:dyDescent="0.25">
      <c r="B64" s="21"/>
    </row>
    <row r="65" spans="2:18" ht="15.75" x14ac:dyDescent="0.25">
      <c r="B65" s="21" t="s">
        <v>40</v>
      </c>
    </row>
    <row r="66" spans="2:18" ht="15.75" x14ac:dyDescent="0.25">
      <c r="B66" s="21" t="s">
        <v>43</v>
      </c>
      <c r="C66" s="22">
        <f>SUM(C49:C51)/3</f>
        <v>1.2666666666666666</v>
      </c>
      <c r="D66" s="22">
        <f>SUM(D49:D51)/3</f>
        <v>0.45833333333333331</v>
      </c>
      <c r="H66" s="22">
        <f>SUM(H49:H51)/3</f>
        <v>0.80000000000000016</v>
      </c>
      <c r="I66" s="22">
        <f>SUM(I49:I51)/3</f>
        <v>0.25</v>
      </c>
      <c r="M66" s="22">
        <f>SUM(M49:M51)/3</f>
        <v>0.5</v>
      </c>
      <c r="N66" s="22">
        <f t="shared" ref="N66:O66" si="23">SUM(N49:N51)/3</f>
        <v>0.41666666666666669</v>
      </c>
      <c r="O66" s="22">
        <f t="shared" si="23"/>
        <v>6.6666666666666666E-2</v>
      </c>
      <c r="R66" s="22"/>
    </row>
    <row r="67" spans="2:18" ht="15.75" x14ac:dyDescent="0.25">
      <c r="B67" s="21" t="s">
        <v>32</v>
      </c>
      <c r="C67" s="22">
        <f>STDEV(C49:C51)/SQRT(3)</f>
        <v>6.6666666666666652E-2</v>
      </c>
      <c r="D67" s="22">
        <f>STDEV(D49:D51)/SQRT(3)</f>
        <v>4.1666666666666595E-2</v>
      </c>
      <c r="H67" s="22">
        <f>STDEV(H49:H51)/SQRT(3)</f>
        <v>7.8504622934188746E-17</v>
      </c>
      <c r="I67" s="22">
        <f>STDEV(I49:I51)/SQRT(3)</f>
        <v>7.216878364870323E-2</v>
      </c>
      <c r="M67" s="22">
        <f>STDEV(M49:M51)/SQRT(3)</f>
        <v>0</v>
      </c>
      <c r="N67" s="22">
        <f t="shared" ref="N67:O67" si="24">STDEV(N49:N51)/SQRT(3)</f>
        <v>4.1666666666666595E-2</v>
      </c>
      <c r="O67" s="22">
        <f t="shared" si="24"/>
        <v>3.333333333333334E-2</v>
      </c>
    </row>
    <row r="68" spans="2:18" ht="15.75" x14ac:dyDescent="0.25">
      <c r="B68" s="21"/>
    </row>
    <row r="69" spans="2:18" ht="15.75" x14ac:dyDescent="0.25">
      <c r="B69" s="21" t="s">
        <v>41</v>
      </c>
    </row>
    <row r="70" spans="2:18" ht="15.75" x14ac:dyDescent="0.25">
      <c r="B70" s="21" t="s">
        <v>31</v>
      </c>
      <c r="C70" s="22">
        <f>SUM(C53:C55)/3</f>
        <v>0.8666666666666667</v>
      </c>
      <c r="D70" s="22">
        <f t="shared" ref="D70:J70" si="25">SUM(D53:D55)/3</f>
        <v>0.45833333333333331</v>
      </c>
      <c r="E70" s="22">
        <f t="shared" si="25"/>
        <v>0.57575757575757569</v>
      </c>
      <c r="F70" s="22">
        <f t="shared" si="25"/>
        <v>0.46666666666666662</v>
      </c>
      <c r="G70" s="22"/>
      <c r="H70" s="22">
        <f t="shared" si="25"/>
        <v>0.66666666666666663</v>
      </c>
      <c r="I70" s="22">
        <f t="shared" si="25"/>
        <v>0.54166666666666663</v>
      </c>
      <c r="J70" s="22">
        <f t="shared" si="25"/>
        <v>0.1818181818181818</v>
      </c>
    </row>
    <row r="71" spans="2:18" ht="15.75" x14ac:dyDescent="0.25">
      <c r="B71" s="21" t="s">
        <v>32</v>
      </c>
      <c r="C71" s="22">
        <f>STDEV(C53:C55)/SQRT(3)</f>
        <v>0.24037008503093263</v>
      </c>
      <c r="D71" s="22">
        <f t="shared" ref="D71:J71" si="26">STDEV(D53:D55)/SQRT(3)</f>
        <v>4.1666666666666595E-2</v>
      </c>
      <c r="E71" s="22">
        <f t="shared" si="26"/>
        <v>3.0303030303030314E-2</v>
      </c>
      <c r="F71" s="22">
        <f t="shared" si="26"/>
        <v>3.9252311467094373E-17</v>
      </c>
      <c r="G71" s="22"/>
      <c r="H71" s="22">
        <f t="shared" si="26"/>
        <v>6.6666666666666888E-2</v>
      </c>
      <c r="I71" s="22">
        <f t="shared" si="26"/>
        <v>4.1666666666666595E-2</v>
      </c>
      <c r="J71" s="22">
        <f t="shared" si="26"/>
        <v>5.2486388108147798E-2</v>
      </c>
    </row>
  </sheetData>
  <pageMargins left="0.7" right="0.7" top="0.75" bottom="0.75" header="0.3" footer="0.3"/>
  <ignoredErrors>
    <ignoredError sqref="M23:M24 O23:O24 R23:R24 C23:C24 D23:D24 E23:E24 F23:F24 H23:H24 I23:I24 J23:J24 K23:K24 N23:N2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2.20 Room Temp Part 1</vt:lpstr>
      <vt:lpstr>Room Temp (graphed)</vt:lpstr>
      <vt:lpstr>2.26 Growth Conditions</vt:lpstr>
      <vt:lpstr>3 Growth Conditons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Uriel157</dc:creator>
  <cp:lastModifiedBy>Windows User</cp:lastModifiedBy>
  <dcterms:created xsi:type="dcterms:W3CDTF">2019-02-22T01:10:37Z</dcterms:created>
  <dcterms:modified xsi:type="dcterms:W3CDTF">2019-05-16T22:07:31Z</dcterms:modified>
</cp:coreProperties>
</file>