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9555" windowHeight="3420"/>
  </bookViews>
  <sheets>
    <sheet name="phenolics (graphed)" sheetId="4" r:id="rId1"/>
    <sheet name="Sheet1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X10" i="4" l="1"/>
  <c r="W10" i="4"/>
  <c r="V10" i="4"/>
  <c r="U10" i="4"/>
  <c r="X9" i="4"/>
  <c r="W9" i="4"/>
  <c r="V9" i="4"/>
  <c r="U9" i="4"/>
  <c r="Y8" i="4"/>
  <c r="X8" i="4"/>
  <c r="W8" i="4"/>
  <c r="V8" i="4"/>
  <c r="U8" i="4"/>
  <c r="X7" i="4"/>
  <c r="W7" i="4"/>
  <c r="V7" i="4"/>
  <c r="U7" i="4"/>
  <c r="X6" i="4"/>
  <c r="W6" i="4"/>
  <c r="V6" i="4"/>
  <c r="U6" i="4"/>
  <c r="X5" i="4"/>
  <c r="W5" i="4"/>
  <c r="V5" i="4"/>
  <c r="U5" i="4"/>
  <c r="X4" i="4"/>
  <c r="W4" i="4"/>
  <c r="V4" i="4"/>
  <c r="U4" i="4"/>
  <c r="X3" i="4"/>
  <c r="W3" i="4"/>
  <c r="V3" i="4"/>
  <c r="U3" i="4"/>
  <c r="F41" i="4" l="1"/>
  <c r="G41" i="4" s="1"/>
  <c r="D41" i="4"/>
  <c r="D40" i="4"/>
  <c r="F40" i="4" s="1"/>
  <c r="G40" i="4" s="1"/>
  <c r="D39" i="4"/>
  <c r="F39" i="4" s="1"/>
  <c r="G39" i="4" s="1"/>
  <c r="G38" i="4"/>
  <c r="F38" i="4"/>
  <c r="D38" i="4"/>
  <c r="F37" i="4"/>
  <c r="G37" i="4" s="1"/>
  <c r="D37" i="4"/>
  <c r="D36" i="4"/>
  <c r="F36" i="4" s="1"/>
  <c r="G36" i="4" s="1"/>
  <c r="D35" i="4"/>
  <c r="F35" i="4" s="1"/>
  <c r="G35" i="4" s="1"/>
  <c r="G34" i="4"/>
  <c r="F34" i="4"/>
  <c r="D34" i="4"/>
  <c r="F33" i="4"/>
  <c r="G33" i="4" s="1"/>
  <c r="D33" i="4"/>
  <c r="D32" i="4"/>
  <c r="F32" i="4" s="1"/>
  <c r="G32" i="4" s="1"/>
  <c r="D31" i="4"/>
  <c r="F31" i="4" s="1"/>
  <c r="G31" i="4" s="1"/>
  <c r="G30" i="4"/>
  <c r="F30" i="4"/>
  <c r="D30" i="4"/>
  <c r="F29" i="4"/>
  <c r="G29" i="4" s="1"/>
  <c r="D29" i="4"/>
  <c r="D28" i="4"/>
  <c r="F28" i="4" s="1"/>
  <c r="G28" i="4" s="1"/>
  <c r="D27" i="4"/>
  <c r="F27" i="4" s="1"/>
  <c r="G27" i="4" s="1"/>
  <c r="G26" i="4"/>
  <c r="F26" i="4"/>
  <c r="D26" i="4"/>
  <c r="F25" i="4"/>
  <c r="G25" i="4" s="1"/>
  <c r="D25" i="4"/>
  <c r="D24" i="4"/>
  <c r="F24" i="4" s="1"/>
  <c r="G24" i="4" s="1"/>
  <c r="D23" i="4"/>
  <c r="F23" i="4" s="1"/>
  <c r="G23" i="4" s="1"/>
  <c r="G22" i="4"/>
  <c r="F22" i="4"/>
  <c r="D22" i="4"/>
  <c r="F21" i="4"/>
  <c r="G21" i="4" s="1"/>
  <c r="D21" i="4"/>
  <c r="D20" i="4"/>
  <c r="F20" i="4" s="1"/>
  <c r="G20" i="4" s="1"/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19" i="1"/>
  <c r="F39" i="1" l="1"/>
  <c r="F40" i="1"/>
  <c r="D39" i="1"/>
  <c r="D40" i="1"/>
  <c r="F22" i="1"/>
  <c r="F26" i="1"/>
  <c r="F27" i="1"/>
  <c r="F30" i="1"/>
  <c r="F31" i="1"/>
  <c r="F34" i="1"/>
  <c r="D37" i="1"/>
  <c r="F37" i="1" s="1"/>
  <c r="D38" i="1"/>
  <c r="F38" i="1" s="1"/>
  <c r="D20" i="1"/>
  <c r="F20" i="1" s="1"/>
  <c r="D21" i="1"/>
  <c r="F21" i="1" s="1"/>
  <c r="D22" i="1"/>
  <c r="D23" i="1"/>
  <c r="F23" i="1" s="1"/>
  <c r="D24" i="1"/>
  <c r="F24" i="1" s="1"/>
  <c r="D25" i="1"/>
  <c r="F25" i="1" s="1"/>
  <c r="D26" i="1"/>
  <c r="D27" i="1"/>
  <c r="D28" i="1"/>
  <c r="F28" i="1" s="1"/>
  <c r="D29" i="1"/>
  <c r="F29" i="1" s="1"/>
  <c r="D30" i="1"/>
  <c r="D31" i="1"/>
  <c r="D32" i="1"/>
  <c r="F32" i="1" s="1"/>
  <c r="D33" i="1"/>
  <c r="F33" i="1" s="1"/>
  <c r="D34" i="1"/>
  <c r="D35" i="1"/>
  <c r="F35" i="1" s="1"/>
  <c r="D36" i="1"/>
  <c r="F36" i="1" s="1"/>
  <c r="D19" i="1"/>
  <c r="F19" i="1" s="1"/>
</calcChain>
</file>

<file path=xl/sharedStrings.xml><?xml version="1.0" encoding="utf-8"?>
<sst xmlns="http://schemas.openxmlformats.org/spreadsheetml/2006/main" count="94" uniqueCount="26">
  <si>
    <t>ug of tannic acid</t>
  </si>
  <si>
    <t>A725</t>
  </si>
  <si>
    <t>MT</t>
  </si>
  <si>
    <t>MFC 2</t>
  </si>
  <si>
    <t>MFC 1</t>
  </si>
  <si>
    <t>VF</t>
  </si>
  <si>
    <t>AV</t>
  </si>
  <si>
    <t>Source</t>
  </si>
  <si>
    <t>VF 1</t>
  </si>
  <si>
    <t>ul of sample</t>
  </si>
  <si>
    <t>ug/ul</t>
  </si>
  <si>
    <t>Sample</t>
  </si>
  <si>
    <t>Date</t>
  </si>
  <si>
    <t>VF2</t>
  </si>
  <si>
    <t>mg/L</t>
  </si>
  <si>
    <t>VF1</t>
  </si>
  <si>
    <t>MFC2</t>
  </si>
  <si>
    <t>MFC1</t>
  </si>
  <si>
    <t>5/14/2018</t>
  </si>
  <si>
    <t>9/21/2018</t>
  </si>
  <si>
    <t>10/12/2018</t>
  </si>
  <si>
    <t>10/19/2018</t>
  </si>
  <si>
    <t>4/7/2019</t>
  </si>
  <si>
    <t>4/27/2019</t>
  </si>
  <si>
    <t>Mean:</t>
  </si>
  <si>
    <t>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</si>
</sst>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14" fontId="1" fillId="0" borderId="0" xfId="0" quotePrefix="1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'phenolics (graphed)'!$B$2</c:f>
              <c:strCache>
                <c:ptCount val="1"/>
                <c:pt idx="0">
                  <c:v>A725</c:v>
                </c:pt>
              </c:strCache>
            </c:strRef>
          </c:tx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5.3490376202974629E-2"/>
                  <c:y val="-0.17027340332458443"/>
                </c:manualLayout>
              </c:layout>
              <c:numFmt formatCode="General" sourceLinked="0"/>
            </c:trendlineLbl>
          </c:trendline>
          <c:xVal>
            <c:numRef>
              <c:f>'phenolics (graphed)'!$A$3:$A$8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'phenolics (graphed)'!$B$3:$B$8</c:f>
              <c:numCache>
                <c:formatCode>General</c:formatCode>
                <c:ptCount val="6"/>
                <c:pt idx="0">
                  <c:v>0</c:v>
                </c:pt>
                <c:pt idx="1">
                  <c:v>0.13200000000000001</c:v>
                </c:pt>
                <c:pt idx="2">
                  <c:v>0.245</c:v>
                </c:pt>
                <c:pt idx="3">
                  <c:v>0.372</c:v>
                </c:pt>
                <c:pt idx="4">
                  <c:v>0.48199999999999998</c:v>
                </c:pt>
                <c:pt idx="5">
                  <c:v>0.60099999999999998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9696"/>
        <c:axId val="9071232"/>
      </c:scatterChart>
      <c:valAx>
        <c:axId val="9069696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9071232"/>
        <c:crosses val="autoZero"/>
        <c:crossBetween val="midCat"/>
        <c:minorUnit val="0.5"/>
      </c:valAx>
      <c:valAx>
        <c:axId val="9071232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9069696"/>
        <c:crosses val="autoZero"/>
        <c:crossBetween val="midCat"/>
        <c:minorUnit val="5.000000000000001E-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2539529208399"/>
          <c:y val="3.9597470740411651E-2"/>
          <c:w val="0.81709161624891957"/>
          <c:h val="0.783445627546418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'phenolics (graphed)'!$M$2</c:f>
              <c:strCache>
                <c:ptCount val="1"/>
                <c:pt idx="0">
                  <c:v>MT</c:v>
                </c:pt>
              </c:strCache>
            </c:strRef>
          </c:tx>
          <c:invertIfNegative val="0"/>
          <c:cat>
            <c:strRef>
              <c:f>'phenolics (graphed)'!$L$3:$L$8</c:f>
              <c:strCache>
                <c:ptCount val="6"/>
                <c:pt idx="0">
                  <c:v>5/14/2018</c:v>
                </c:pt>
                <c:pt idx="1">
                  <c:v>9/21/2018</c:v>
                </c:pt>
                <c:pt idx="2">
                  <c:v>10/12/2018</c:v>
                </c:pt>
                <c:pt idx="3">
                  <c:v>10/19/2018</c:v>
                </c:pt>
                <c:pt idx="4">
                  <c:v>4/7/2019</c:v>
                </c:pt>
                <c:pt idx="5">
                  <c:v>4/27/2019</c:v>
                </c:pt>
              </c:strCache>
            </c:strRef>
          </c:cat>
          <c:val>
            <c:numRef>
              <c:f>'phenolics (graphed)'!$M$3:$M$8</c:f>
              <c:numCache>
                <c:formatCode>0.0</c:formatCode>
                <c:ptCount val="6"/>
                <c:pt idx="0">
                  <c:v>130.26706231454003</c:v>
                </c:pt>
                <c:pt idx="1">
                  <c:v>186.73366834170849</c:v>
                </c:pt>
                <c:pt idx="2">
                  <c:v>189.41373534338354</c:v>
                </c:pt>
                <c:pt idx="3">
                  <c:v>139.83249581239528</c:v>
                </c:pt>
                <c:pt idx="4">
                  <c:v>66.130653266331663</c:v>
                </c:pt>
                <c:pt idx="5">
                  <c:v>64.790619765494128</c:v>
                </c:pt>
              </c:numCache>
            </c:numRef>
          </c:val>
        </c:ser>
        <c:ser>
          <c:idx val="1"/>
          <c:order val="1"/>
          <c:tx>
            <c:strRef>
              <c:f>'phenolics (graphed)'!$N$2</c:f>
              <c:strCache>
                <c:ptCount val="1"/>
                <c:pt idx="0">
                  <c:v>MFC1</c:v>
                </c:pt>
              </c:strCache>
            </c:strRef>
          </c:tx>
          <c:invertIfNegative val="0"/>
          <c:cat>
            <c:strRef>
              <c:f>'phenolics (graphed)'!$L$3:$L$8</c:f>
              <c:strCache>
                <c:ptCount val="6"/>
                <c:pt idx="0">
                  <c:v>5/14/2018</c:v>
                </c:pt>
                <c:pt idx="1">
                  <c:v>9/21/2018</c:v>
                </c:pt>
                <c:pt idx="2">
                  <c:v>10/12/2018</c:v>
                </c:pt>
                <c:pt idx="3">
                  <c:v>10/19/2018</c:v>
                </c:pt>
                <c:pt idx="4">
                  <c:v>4/7/2019</c:v>
                </c:pt>
                <c:pt idx="5">
                  <c:v>4/27/2019</c:v>
                </c:pt>
              </c:strCache>
            </c:strRef>
          </c:cat>
          <c:val>
            <c:numRef>
              <c:f>'phenolics (graphed)'!$N$3:$N$8</c:f>
              <c:numCache>
                <c:formatCode>0.0</c:formatCode>
                <c:ptCount val="6"/>
                <c:pt idx="0">
                  <c:v>127.29970326409493</c:v>
                </c:pt>
                <c:pt idx="1">
                  <c:v>73.835845896147404</c:v>
                </c:pt>
                <c:pt idx="2">
                  <c:v>125.09212730318256</c:v>
                </c:pt>
                <c:pt idx="3">
                  <c:v>161.94304857621438</c:v>
                </c:pt>
                <c:pt idx="4">
                  <c:v>66.130653266331663</c:v>
                </c:pt>
                <c:pt idx="5">
                  <c:v>63.115577889447231</c:v>
                </c:pt>
              </c:numCache>
            </c:numRef>
          </c:val>
        </c:ser>
        <c:ser>
          <c:idx val="2"/>
          <c:order val="2"/>
          <c:tx>
            <c:strRef>
              <c:f>'phenolics (graphed)'!$O$2</c:f>
              <c:strCache>
                <c:ptCount val="1"/>
                <c:pt idx="0">
                  <c:v>MFC2</c:v>
                </c:pt>
              </c:strCache>
            </c:strRef>
          </c:tx>
          <c:invertIfNegative val="0"/>
          <c:cat>
            <c:strRef>
              <c:f>'phenolics (graphed)'!$L$3:$L$8</c:f>
              <c:strCache>
                <c:ptCount val="6"/>
                <c:pt idx="0">
                  <c:v>5/14/2018</c:v>
                </c:pt>
                <c:pt idx="1">
                  <c:v>9/21/2018</c:v>
                </c:pt>
                <c:pt idx="2">
                  <c:v>10/12/2018</c:v>
                </c:pt>
                <c:pt idx="3">
                  <c:v>10/19/2018</c:v>
                </c:pt>
                <c:pt idx="4">
                  <c:v>4/7/2019</c:v>
                </c:pt>
                <c:pt idx="5">
                  <c:v>4/27/2019</c:v>
                </c:pt>
              </c:strCache>
            </c:strRef>
          </c:cat>
          <c:val>
            <c:numRef>
              <c:f>'phenolics (graphed)'!$O$3:$O$8</c:f>
              <c:numCache>
                <c:formatCode>0.0</c:formatCode>
                <c:ptCount val="6"/>
                <c:pt idx="0">
                  <c:v>171.81008902077153</c:v>
                </c:pt>
                <c:pt idx="1">
                  <c:v>102.64656616415409</c:v>
                </c:pt>
                <c:pt idx="2">
                  <c:v>158.25795644891122</c:v>
                </c:pt>
                <c:pt idx="3">
                  <c:v>144.18760469011724</c:v>
                </c:pt>
                <c:pt idx="4">
                  <c:v>65.460636515912896</c:v>
                </c:pt>
                <c:pt idx="5">
                  <c:v>73.835845896147404</c:v>
                </c:pt>
              </c:numCache>
            </c:numRef>
          </c:val>
        </c:ser>
        <c:ser>
          <c:idx val="3"/>
          <c:order val="3"/>
          <c:tx>
            <c:strRef>
              <c:f>'phenolics (graphed)'!$P$2</c:f>
              <c:strCache>
                <c:ptCount val="1"/>
                <c:pt idx="0">
                  <c:v>VF1</c:v>
                </c:pt>
              </c:strCache>
            </c:strRef>
          </c:tx>
          <c:invertIfNegative val="0"/>
          <c:cat>
            <c:strRef>
              <c:f>'phenolics (graphed)'!$L$3:$L$8</c:f>
              <c:strCache>
                <c:ptCount val="6"/>
                <c:pt idx="0">
                  <c:v>5/14/2018</c:v>
                </c:pt>
                <c:pt idx="1">
                  <c:v>9/21/2018</c:v>
                </c:pt>
                <c:pt idx="2">
                  <c:v>10/12/2018</c:v>
                </c:pt>
                <c:pt idx="3">
                  <c:v>10/19/2018</c:v>
                </c:pt>
                <c:pt idx="4">
                  <c:v>4/7/2019</c:v>
                </c:pt>
                <c:pt idx="5">
                  <c:v>4/27/2019</c:v>
                </c:pt>
              </c:strCache>
            </c:strRef>
          </c:cat>
          <c:val>
            <c:numRef>
              <c:f>'phenolics (graphed)'!$P$3:$P$8</c:f>
              <c:numCache>
                <c:formatCode>0.0</c:formatCode>
                <c:ptCount val="6"/>
                <c:pt idx="0">
                  <c:v>124.33234421364986</c:v>
                </c:pt>
                <c:pt idx="1">
                  <c:v>62.311557788944725</c:v>
                </c:pt>
                <c:pt idx="2">
                  <c:v>162.27805695142379</c:v>
                </c:pt>
                <c:pt idx="3">
                  <c:v>93.936348408710202</c:v>
                </c:pt>
                <c:pt idx="4">
                  <c:v>49.380234505862646</c:v>
                </c:pt>
                <c:pt idx="5">
                  <c:v>43.685092127303186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67136"/>
        <c:axId val="71811456"/>
      </c:barChart>
      <c:catAx>
        <c:axId val="63867136"/>
        <c:scaling>
          <c:orientation val="minMax"/>
        </c:scaling>
        <c:delete val="0"/>
        <c:axPos val="b"/>
        <c:majorTickMark val="out"/>
        <c:minorTickMark val="none"/>
        <c:tickLblPos val="nextTo"/>
        <c:crossAx val="71811456"/>
        <c:crosses val="autoZero"/>
        <c:auto val="1"/>
        <c:lblAlgn val="ctr"/>
        <c:lblOffset val="100"/>
        <c:noMultiLvlLbl val="0"/>
      </c:catAx>
      <c:valAx>
        <c:axId val="718114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phenolics (mg/L)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63867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33149144768334"/>
          <c:y val="8.569108120343151E-2"/>
          <c:w val="0.13133513915694436"/>
          <c:h val="0.24975075548208797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'phenolics (graphed)'!$T$13</c:f>
              <c:strCache>
                <c:ptCount val="1"/>
                <c:pt idx="0">
                  <c:v>Mean:</c:v>
                </c:pt>
              </c:strCache>
            </c:strRef>
          </c:tx>
          <c:invertIfNegative val="0"/>
          <c:errBars>
            <c:errBarType val="both"/>
            <c:errValType val="cust"/>
            <c:noEndCap val="0"/>
            <c:plus>
              <c:numRef>
                <c:f>'phenolics (graphed)'!$U$10:$X$10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0.10420622421304226</c:v>
                  </c:pt>
                  <c:pt idx="2">
                    <c:v>9.8466698775014724E-2</c:v>
                  </c:pt>
                  <c:pt idx="3">
                    <c:v>7.9389074819767508E-2</c:v>
                  </c:pt>
                </c:numCache>
              </c:numRef>
            </c:plus>
            <c:minus>
              <c:numRef>
                <c:f>'phenolics (graphed)'!$U$10:$X$10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0.10420622421304226</c:v>
                  </c:pt>
                  <c:pt idx="2">
                    <c:v>9.8466698775014724E-2</c:v>
                  </c:pt>
                  <c:pt idx="3">
                    <c:v>7.9389074819767508E-2</c:v>
                  </c:pt>
                </c:numCache>
              </c:numRef>
            </c:minus>
          </c:errBars>
          <c:cat>
            <c:strRef>
              <c:f>'phenolics (graphed)'!$U$12:$X$12</c:f>
              <c:strCache>
                <c:ptCount val="4"/>
                <c:pt idx="0">
                  <c:v>MT</c:v>
                </c:pt>
                <c:pt idx="1">
                  <c:v>MFC1</c:v>
                </c:pt>
                <c:pt idx="2">
                  <c:v>MFC2</c:v>
                </c:pt>
                <c:pt idx="3">
                  <c:v>VF1</c:v>
                </c:pt>
              </c:strCache>
            </c:strRef>
          </c:cat>
          <c:val>
            <c:numRef>
              <c:f>'phenolics (graphed)'!$U$13:$X$13</c:f>
              <c:numCache>
                <c:formatCode>0%</c:formatCode>
                <c:ptCount val="4"/>
                <c:pt idx="0">
                  <c:v>1</c:v>
                </c:pt>
                <c:pt idx="1">
                  <c:v>0.86088569332962184</c:v>
                </c:pt>
                <c:pt idx="2">
                  <c:v>0.97745613377122975</c:v>
                </c:pt>
                <c:pt idx="3">
                  <c:v>0.70626796183680263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523072"/>
        <c:axId val="63535744"/>
      </c:barChart>
      <c:catAx>
        <c:axId val="63523072"/>
        <c:scaling>
          <c:orientation val="minMax"/>
        </c:scaling>
        <c:delete val="0"/>
        <c:axPos val="b"/>
        <c:majorTickMark val="out"/>
        <c:minorTickMark val="none"/>
        <c:tickLblPos val="nextTo"/>
        <c:crossAx val="63535744"/>
        <c:crosses val="autoZero"/>
        <c:auto val="1"/>
        <c:lblAlgn val="ctr"/>
        <c:lblOffset val="100"/>
        <c:noMultiLvlLbl val="0"/>
      </c:catAx>
      <c:valAx>
        <c:axId val="63535744"/>
        <c:scaling>
          <c:orientation val="minMax"/>
          <c:max val="1.100000000000000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Level of phenolics relative to MT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63523072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A725</c:v>
                </c:pt>
              </c:strCache>
            </c:strRef>
          </c:tx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5.3490376202974629E-2"/>
                  <c:y val="-0.17027340332458443"/>
                </c:manualLayout>
              </c:layout>
              <c:numFmt formatCode="General" sourceLinked="0"/>
            </c:trendlineLbl>
          </c:trendline>
          <c:xVal>
            <c:numRef>
              <c:f>Sheet1!$A$2:$A$7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</c:numCache>
            </c:numRef>
          </c:xVal>
          <c:yVal>
            <c:numRef>
              <c:f>Sheet1!$B$2:$B$7</c:f>
              <c:numCache>
                <c:formatCode>General</c:formatCode>
                <c:ptCount val="6"/>
                <c:pt idx="0">
                  <c:v>0</c:v>
                </c:pt>
                <c:pt idx="1">
                  <c:v>0.13200000000000001</c:v>
                </c:pt>
                <c:pt idx="2">
                  <c:v>0.245</c:v>
                </c:pt>
                <c:pt idx="3">
                  <c:v>0.372</c:v>
                </c:pt>
                <c:pt idx="4">
                  <c:v>0.48199999999999998</c:v>
                </c:pt>
                <c:pt idx="5">
                  <c:v>0.60099999999999998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845376"/>
        <c:axId val="113846912"/>
      </c:scatterChart>
      <c:valAx>
        <c:axId val="113845376"/>
        <c:scaling>
          <c:orientation val="minMax"/>
        </c:scaling>
        <c:delete val="0"/>
        <c:axPos val="b"/>
        <c:minorGridlines/>
        <c:numFmt formatCode="General" sourceLinked="1"/>
        <c:majorTickMark val="out"/>
        <c:minorTickMark val="none"/>
        <c:tickLblPos val="nextTo"/>
        <c:crossAx val="113846912"/>
        <c:crosses val="autoZero"/>
        <c:crossBetween val="midCat"/>
        <c:minorUnit val="0.5"/>
      </c:valAx>
      <c:valAx>
        <c:axId val="113846912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13845376"/>
        <c:crosses val="autoZero"/>
        <c:crossBetween val="midCat"/>
        <c:minorUnit val="5.000000000000001E-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3</xdr:row>
      <xdr:rowOff>9525</xdr:rowOff>
    </xdr:from>
    <xdr:to>
      <xdr:col>9</xdr:col>
      <xdr:colOff>533400</xdr:colOff>
      <xdr:row>16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616193</xdr:colOff>
      <xdr:row>12</xdr:row>
      <xdr:rowOff>183173</xdr:rowOff>
    </xdr:from>
    <xdr:to>
      <xdr:col>17</xdr:col>
      <xdr:colOff>446942</xdr:colOff>
      <xdr:row>31</xdr:row>
      <xdr:rowOff>102576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499696</xdr:colOff>
      <xdr:row>13</xdr:row>
      <xdr:rowOff>43962</xdr:rowOff>
    </xdr:from>
    <xdr:to>
      <xdr:col>23</xdr:col>
      <xdr:colOff>556847</xdr:colOff>
      <xdr:row>30</xdr:row>
      <xdr:rowOff>182440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</xdr:row>
      <xdr:rowOff>9525</xdr:rowOff>
    </xdr:from>
    <xdr:to>
      <xdr:col>9</xdr:col>
      <xdr:colOff>533400</xdr:colOff>
      <xdr:row>15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41"/>
  <sheetViews>
    <sheetView tabSelected="1" topLeftCell="F7" zoomScale="130" zoomScaleNormal="130" workbookViewId="0">
      <selection activeCell="J39" sqref="J39"/>
    </sheetView>
  </sheetViews>
  <sheetFormatPr defaultRowHeight="15.75" x14ac:dyDescent="0.25"/>
  <cols>
    <col min="1" max="1" width="18.42578125" style="1" customWidth="1"/>
    <col min="2" max="2" width="9.140625" style="1"/>
    <col min="3" max="3" width="10.7109375" style="1" customWidth="1"/>
    <col min="4" max="4" width="18.85546875" style="1" customWidth="1"/>
    <col min="5" max="5" width="18.42578125" style="1" customWidth="1"/>
    <col min="6" max="11" width="9.140625" style="1"/>
    <col min="12" max="12" width="14" style="1" customWidth="1"/>
    <col min="13" max="16" width="9.5703125" style="1" bestFit="1" customWidth="1"/>
    <col min="17" max="19" width="9.140625" style="1"/>
    <col min="20" max="20" width="13.42578125" style="1" customWidth="1"/>
    <col min="21" max="16384" width="9.140625" style="1"/>
  </cols>
  <sheetData>
    <row r="2" spans="1:25" x14ac:dyDescent="0.25">
      <c r="A2" s="1" t="s">
        <v>0</v>
      </c>
      <c r="B2" s="1" t="s">
        <v>1</v>
      </c>
      <c r="L2" s="13" t="s">
        <v>12</v>
      </c>
      <c r="M2" s="13" t="s">
        <v>2</v>
      </c>
      <c r="N2" s="13" t="s">
        <v>17</v>
      </c>
      <c r="O2" s="13" t="s">
        <v>16</v>
      </c>
      <c r="P2" s="13" t="s">
        <v>15</v>
      </c>
      <c r="Q2" s="13" t="s">
        <v>13</v>
      </c>
      <c r="T2" s="13" t="s">
        <v>12</v>
      </c>
      <c r="U2" s="13" t="s">
        <v>2</v>
      </c>
      <c r="V2" s="13" t="s">
        <v>17</v>
      </c>
      <c r="W2" s="13" t="s">
        <v>16</v>
      </c>
      <c r="X2" s="13" t="s">
        <v>15</v>
      </c>
      <c r="Y2" s="13" t="s">
        <v>13</v>
      </c>
    </row>
    <row r="3" spans="1:25" x14ac:dyDescent="0.25">
      <c r="A3" s="1">
        <v>0</v>
      </c>
      <c r="B3" s="1">
        <v>0</v>
      </c>
      <c r="L3" s="15" t="s">
        <v>18</v>
      </c>
      <c r="M3" s="14">
        <v>130.26706231454003</v>
      </c>
      <c r="N3" s="14">
        <v>127.29970326409493</v>
      </c>
      <c r="O3" s="14">
        <v>171.81008902077153</v>
      </c>
      <c r="P3" s="14">
        <v>124.33234421364986</v>
      </c>
      <c r="T3" s="1" t="s">
        <v>18</v>
      </c>
      <c r="U3" s="16">
        <f>M3/$M3</f>
        <v>1</v>
      </c>
      <c r="V3" s="16">
        <f t="shared" ref="V3:X8" si="0">N3/$M3</f>
        <v>0.97722095671981779</v>
      </c>
      <c r="W3" s="16">
        <f t="shared" si="0"/>
        <v>1.3189066059225516</v>
      </c>
      <c r="X3" s="16">
        <f t="shared" si="0"/>
        <v>0.9544419134396358</v>
      </c>
    </row>
    <row r="4" spans="1:25" x14ac:dyDescent="0.25">
      <c r="A4" s="1">
        <v>2</v>
      </c>
      <c r="B4" s="1">
        <v>0.13200000000000001</v>
      </c>
      <c r="L4" s="15" t="s">
        <v>19</v>
      </c>
      <c r="M4" s="14">
        <v>186.73366834170849</v>
      </c>
      <c r="N4" s="14">
        <v>73.835845896147404</v>
      </c>
      <c r="O4" s="14">
        <v>102.64656616415409</v>
      </c>
      <c r="P4" s="14">
        <v>62.311557788944725</v>
      </c>
      <c r="T4" s="1" t="s">
        <v>19</v>
      </c>
      <c r="U4" s="16">
        <f>M4/$M4</f>
        <v>1</v>
      </c>
      <c r="V4" s="16">
        <f t="shared" si="0"/>
        <v>0.39540724793684978</v>
      </c>
      <c r="W4" s="16">
        <f t="shared" si="0"/>
        <v>0.54969501255830655</v>
      </c>
      <c r="X4" s="16">
        <f t="shared" si="0"/>
        <v>0.33369214208826703</v>
      </c>
    </row>
    <row r="5" spans="1:25" x14ac:dyDescent="0.25">
      <c r="A5" s="1">
        <v>4</v>
      </c>
      <c r="B5" s="1">
        <v>0.245</v>
      </c>
      <c r="L5" s="15" t="s">
        <v>20</v>
      </c>
      <c r="M5" s="14">
        <v>189.41373534338354</v>
      </c>
      <c r="N5" s="14">
        <v>125.09212730318256</v>
      </c>
      <c r="O5" s="14">
        <v>158.25795644891122</v>
      </c>
      <c r="P5" s="14">
        <v>162.27805695142379</v>
      </c>
      <c r="T5" s="1" t="s">
        <v>20</v>
      </c>
      <c r="U5" s="16">
        <f>M5/$M5</f>
        <v>1</v>
      </c>
      <c r="V5" s="16">
        <f t="shared" si="0"/>
        <v>0.66041740360806522</v>
      </c>
      <c r="W5" s="16">
        <f t="shared" si="0"/>
        <v>0.83551467987265671</v>
      </c>
      <c r="X5" s="16">
        <f t="shared" si="0"/>
        <v>0.85673859214715276</v>
      </c>
    </row>
    <row r="6" spans="1:25" x14ac:dyDescent="0.25">
      <c r="A6" s="1">
        <v>6</v>
      </c>
      <c r="B6" s="1">
        <v>0.372</v>
      </c>
      <c r="L6" s="15" t="s">
        <v>21</v>
      </c>
      <c r="M6" s="14">
        <v>139.83249581239528</v>
      </c>
      <c r="N6" s="14">
        <v>161.94304857621438</v>
      </c>
      <c r="O6" s="14">
        <v>144.18760469011724</v>
      </c>
      <c r="P6" s="14">
        <v>93.936348408710202</v>
      </c>
      <c r="T6" s="1" t="s">
        <v>21</v>
      </c>
      <c r="U6" s="16">
        <f>M6/$M6</f>
        <v>1</v>
      </c>
      <c r="V6" s="16">
        <f t="shared" si="0"/>
        <v>1.1581217057977959</v>
      </c>
      <c r="W6" s="16">
        <f t="shared" si="0"/>
        <v>1.0311451844753237</v>
      </c>
      <c r="X6" s="16">
        <f t="shared" si="0"/>
        <v>0.67177767129851462</v>
      </c>
    </row>
    <row r="7" spans="1:25" x14ac:dyDescent="0.25">
      <c r="A7" s="1">
        <v>8</v>
      </c>
      <c r="B7" s="1">
        <v>0.48199999999999998</v>
      </c>
      <c r="L7" s="15" t="s">
        <v>22</v>
      </c>
      <c r="M7" s="14">
        <v>66.130653266331663</v>
      </c>
      <c r="N7" s="14">
        <v>66.130653266331663</v>
      </c>
      <c r="O7" s="14">
        <v>65.460636515912896</v>
      </c>
      <c r="P7" s="14">
        <v>49.380234505862646</v>
      </c>
      <c r="T7" s="1" t="s">
        <v>22</v>
      </c>
      <c r="U7" s="16">
        <f>M7/$M7</f>
        <v>1</v>
      </c>
      <c r="V7" s="16">
        <f t="shared" si="0"/>
        <v>1</v>
      </c>
      <c r="W7" s="16">
        <f t="shared" si="0"/>
        <v>0.98986828774062807</v>
      </c>
      <c r="X7" s="16">
        <f t="shared" si="0"/>
        <v>0.74670719351570414</v>
      </c>
    </row>
    <row r="8" spans="1:25" x14ac:dyDescent="0.25">
      <c r="A8" s="1">
        <v>10</v>
      </c>
      <c r="B8" s="1">
        <v>0.60099999999999998</v>
      </c>
      <c r="L8" s="15" t="s">
        <v>23</v>
      </c>
      <c r="M8" s="14">
        <v>64.790619765494128</v>
      </c>
      <c r="N8" s="14">
        <v>63.115577889447231</v>
      </c>
      <c r="O8" s="14">
        <v>73.835845896147404</v>
      </c>
      <c r="P8" s="14">
        <v>43.685092127303186</v>
      </c>
      <c r="Q8" s="14">
        <v>55.745393634840873</v>
      </c>
      <c r="T8" s="1" t="s">
        <v>23</v>
      </c>
      <c r="U8" s="16">
        <f>M8/$M8</f>
        <v>1</v>
      </c>
      <c r="V8" s="16">
        <f t="shared" si="0"/>
        <v>0.97414684591520173</v>
      </c>
      <c r="W8" s="16">
        <f t="shared" si="0"/>
        <v>1.1396070320579113</v>
      </c>
      <c r="X8" s="16">
        <f t="shared" si="0"/>
        <v>0.67425025853154097</v>
      </c>
      <c r="Y8" s="16">
        <f t="shared" ref="Y8" si="1">Q8/$M8</f>
        <v>0.86039296794208908</v>
      </c>
    </row>
    <row r="9" spans="1:25" x14ac:dyDescent="0.25">
      <c r="T9" s="1" t="s">
        <v>24</v>
      </c>
      <c r="U9" s="17">
        <f>AVERAGE(U3:U8)</f>
        <v>1</v>
      </c>
      <c r="V9" s="17">
        <f t="shared" ref="V9:X9" si="2">AVERAGE(V3:V8)</f>
        <v>0.86088569332962184</v>
      </c>
      <c r="W9" s="17">
        <f t="shared" si="2"/>
        <v>0.97745613377122975</v>
      </c>
      <c r="X9" s="17">
        <f t="shared" si="2"/>
        <v>0.70626796183680263</v>
      </c>
    </row>
    <row r="10" spans="1:25" x14ac:dyDescent="0.25">
      <c r="T10" s="1" t="s">
        <v>25</v>
      </c>
      <c r="U10" s="1">
        <f>STDEVA(U3:U9)/SQRT(6)</f>
        <v>0</v>
      </c>
      <c r="V10" s="16">
        <f t="shared" ref="V10:X10" si="3">STDEVA(V3:V9)/SQRT(6)</f>
        <v>0.10420622421304226</v>
      </c>
      <c r="W10" s="16">
        <f t="shared" si="3"/>
        <v>9.8466698775014724E-2</v>
      </c>
      <c r="X10" s="16">
        <f t="shared" si="3"/>
        <v>7.9389074819767508E-2</v>
      </c>
    </row>
    <row r="12" spans="1:25" x14ac:dyDescent="0.25">
      <c r="T12" s="13" t="s">
        <v>12</v>
      </c>
      <c r="U12" s="13" t="s">
        <v>2</v>
      </c>
      <c r="V12" s="13" t="s">
        <v>17</v>
      </c>
      <c r="W12" s="13" t="s">
        <v>16</v>
      </c>
      <c r="X12" s="13" t="s">
        <v>15</v>
      </c>
    </row>
    <row r="13" spans="1:25" x14ac:dyDescent="0.25">
      <c r="T13" s="1" t="s">
        <v>24</v>
      </c>
      <c r="U13" s="16">
        <v>1</v>
      </c>
      <c r="V13" s="16">
        <v>0.86088569332962184</v>
      </c>
      <c r="W13" s="16">
        <v>0.97745613377122975</v>
      </c>
      <c r="X13" s="16">
        <v>0.70626796183680263</v>
      </c>
    </row>
    <row r="19" spans="1:7" x14ac:dyDescent="0.25">
      <c r="A19" s="1" t="s">
        <v>12</v>
      </c>
      <c r="B19" s="1" t="s">
        <v>11</v>
      </c>
      <c r="C19" s="1" t="s">
        <v>1</v>
      </c>
      <c r="D19" s="1" t="s">
        <v>0</v>
      </c>
      <c r="E19" s="1" t="s">
        <v>9</v>
      </c>
      <c r="F19" s="1" t="s">
        <v>10</v>
      </c>
      <c r="G19" s="1" t="s">
        <v>14</v>
      </c>
    </row>
    <row r="20" spans="1:7" s="4" customFormat="1" x14ac:dyDescent="0.25">
      <c r="A20" s="8">
        <v>43385</v>
      </c>
      <c r="B20" s="4" t="s">
        <v>2</v>
      </c>
      <c r="C20" s="5">
        <v>0.57199999999999995</v>
      </c>
      <c r="D20" s="6">
        <f t="shared" ref="D20:D41" si="4">((C20-0.0066)/0.0597)</f>
        <v>9.4706867671691768</v>
      </c>
      <c r="E20" s="4">
        <v>50</v>
      </c>
      <c r="F20" s="5">
        <f t="shared" ref="F20:F41" si="5">D20/E20</f>
        <v>0.18941373534338354</v>
      </c>
      <c r="G20" s="4">
        <f>1000*F20</f>
        <v>189.41373534338354</v>
      </c>
    </row>
    <row r="21" spans="1:7" s="4" customFormat="1" x14ac:dyDescent="0.25">
      <c r="B21" s="4" t="s">
        <v>4</v>
      </c>
      <c r="C21" s="5">
        <v>0.38</v>
      </c>
      <c r="D21" s="6">
        <f t="shared" si="4"/>
        <v>6.2546063651591286</v>
      </c>
      <c r="E21" s="4">
        <v>50</v>
      </c>
      <c r="F21" s="5">
        <f t="shared" si="5"/>
        <v>0.12509212730318256</v>
      </c>
      <c r="G21" s="4">
        <f t="shared" ref="G21:G41" si="6">1000*F21</f>
        <v>125.09212730318256</v>
      </c>
    </row>
    <row r="22" spans="1:7" s="4" customFormat="1" x14ac:dyDescent="0.25">
      <c r="B22" s="4" t="s">
        <v>3</v>
      </c>
      <c r="C22" s="5">
        <v>0.47899999999999998</v>
      </c>
      <c r="D22" s="6">
        <f t="shared" si="4"/>
        <v>7.9128978224455606</v>
      </c>
      <c r="E22" s="4">
        <v>50</v>
      </c>
      <c r="F22" s="5">
        <f t="shared" si="5"/>
        <v>0.15825795644891122</v>
      </c>
      <c r="G22" s="4">
        <f t="shared" si="6"/>
        <v>158.25795644891122</v>
      </c>
    </row>
    <row r="23" spans="1:7" s="4" customFormat="1" x14ac:dyDescent="0.25">
      <c r="B23" s="4" t="s">
        <v>5</v>
      </c>
      <c r="C23" s="5">
        <v>0.49099999999999999</v>
      </c>
      <c r="D23" s="6">
        <f t="shared" si="4"/>
        <v>8.1139028475711896</v>
      </c>
      <c r="E23" s="4">
        <v>50</v>
      </c>
      <c r="F23" s="5">
        <f t="shared" si="5"/>
        <v>0.1622780569514238</v>
      </c>
      <c r="G23" s="4">
        <f t="shared" si="6"/>
        <v>162.27805695142379</v>
      </c>
    </row>
    <row r="24" spans="1:7" x14ac:dyDescent="0.25">
      <c r="A24" s="9">
        <v>43392</v>
      </c>
      <c r="B24" s="1" t="s">
        <v>2</v>
      </c>
      <c r="C24" s="3">
        <v>0.42399999999999999</v>
      </c>
      <c r="D24" s="2">
        <f t="shared" si="4"/>
        <v>6.9916247906197651</v>
      </c>
      <c r="E24" s="1">
        <v>50</v>
      </c>
      <c r="F24" s="10">
        <f t="shared" si="5"/>
        <v>0.13983249581239529</v>
      </c>
      <c r="G24" s="12">
        <f t="shared" si="6"/>
        <v>139.83249581239528</v>
      </c>
    </row>
    <row r="25" spans="1:7" x14ac:dyDescent="0.25">
      <c r="B25" s="1" t="s">
        <v>4</v>
      </c>
      <c r="C25" s="3">
        <v>0.49</v>
      </c>
      <c r="D25" s="2">
        <f t="shared" si="4"/>
        <v>8.0971524288107197</v>
      </c>
      <c r="E25" s="1">
        <v>50</v>
      </c>
      <c r="F25" s="10">
        <f t="shared" si="5"/>
        <v>0.16194304857621439</v>
      </c>
      <c r="G25" s="12">
        <f t="shared" si="6"/>
        <v>161.94304857621438</v>
      </c>
    </row>
    <row r="26" spans="1:7" x14ac:dyDescent="0.25">
      <c r="B26" s="1" t="s">
        <v>3</v>
      </c>
      <c r="C26" s="3">
        <v>0.437</v>
      </c>
      <c r="D26" s="2">
        <f t="shared" si="4"/>
        <v>7.2093802345058622</v>
      </c>
      <c r="E26" s="1">
        <v>50</v>
      </c>
      <c r="F26" s="10">
        <f t="shared" si="5"/>
        <v>0.14418760469011724</v>
      </c>
      <c r="G26" s="12">
        <f t="shared" si="6"/>
        <v>144.18760469011724</v>
      </c>
    </row>
    <row r="27" spans="1:7" x14ac:dyDescent="0.25">
      <c r="B27" s="1" t="s">
        <v>5</v>
      </c>
      <c r="C27" s="3">
        <v>0.28699999999999998</v>
      </c>
      <c r="D27" s="2">
        <f t="shared" si="4"/>
        <v>4.6968174204355106</v>
      </c>
      <c r="E27" s="1">
        <v>50</v>
      </c>
      <c r="F27" s="10">
        <f t="shared" si="5"/>
        <v>9.3936348408710207E-2</v>
      </c>
      <c r="G27" s="12">
        <f t="shared" si="6"/>
        <v>93.936348408710202</v>
      </c>
    </row>
    <row r="28" spans="1:7" s="4" customFormat="1" x14ac:dyDescent="0.25">
      <c r="A28" s="8">
        <v>43364</v>
      </c>
      <c r="B28" s="4" t="s">
        <v>2</v>
      </c>
      <c r="C28" s="5">
        <v>0.56399999999999995</v>
      </c>
      <c r="D28" s="6">
        <f t="shared" si="4"/>
        <v>9.3366834170854247</v>
      </c>
      <c r="E28" s="4">
        <v>50</v>
      </c>
      <c r="F28" s="5">
        <f t="shared" si="5"/>
        <v>0.18673366834170849</v>
      </c>
      <c r="G28" s="4">
        <f t="shared" si="6"/>
        <v>186.73366834170849</v>
      </c>
    </row>
    <row r="29" spans="1:7" s="4" customFormat="1" x14ac:dyDescent="0.25">
      <c r="B29" s="4" t="s">
        <v>4</v>
      </c>
      <c r="C29" s="5">
        <v>0.22700000000000001</v>
      </c>
      <c r="D29" s="6">
        <f t="shared" si="4"/>
        <v>3.69179229480737</v>
      </c>
      <c r="E29" s="4">
        <v>50</v>
      </c>
      <c r="F29" s="5">
        <f t="shared" si="5"/>
        <v>7.3835845896147403E-2</v>
      </c>
      <c r="G29" s="4">
        <f t="shared" si="6"/>
        <v>73.835845896147404</v>
      </c>
    </row>
    <row r="30" spans="1:7" s="4" customFormat="1" x14ac:dyDescent="0.25">
      <c r="B30" s="4" t="s">
        <v>3</v>
      </c>
      <c r="C30" s="5">
        <v>0.313</v>
      </c>
      <c r="D30" s="6">
        <f t="shared" si="4"/>
        <v>5.1323283082077049</v>
      </c>
      <c r="E30" s="7">
        <v>50</v>
      </c>
      <c r="F30" s="5">
        <f t="shared" si="5"/>
        <v>0.1026465661641541</v>
      </c>
      <c r="G30" s="4">
        <f t="shared" si="6"/>
        <v>102.64656616415409</v>
      </c>
    </row>
    <row r="31" spans="1:7" s="4" customFormat="1" x14ac:dyDescent="0.25">
      <c r="B31" s="4" t="s">
        <v>5</v>
      </c>
      <c r="C31" s="5">
        <v>8.1000000000000003E-2</v>
      </c>
      <c r="D31" s="6">
        <f t="shared" si="4"/>
        <v>1.2462311557788945</v>
      </c>
      <c r="E31" s="7">
        <v>20</v>
      </c>
      <c r="F31" s="5">
        <f t="shared" si="5"/>
        <v>6.2311557788944726E-2</v>
      </c>
      <c r="G31" s="4">
        <f t="shared" si="6"/>
        <v>62.311557788944725</v>
      </c>
    </row>
    <row r="32" spans="1:7" x14ac:dyDescent="0.25">
      <c r="A32" s="9">
        <v>43562</v>
      </c>
      <c r="B32" s="1" t="s">
        <v>2</v>
      </c>
      <c r="C32" s="3">
        <v>0.20399999999999999</v>
      </c>
      <c r="D32" s="2">
        <f t="shared" si="4"/>
        <v>3.3065326633165828</v>
      </c>
      <c r="E32" s="1">
        <v>50</v>
      </c>
      <c r="F32" s="10">
        <f t="shared" si="5"/>
        <v>6.6130653266331663E-2</v>
      </c>
      <c r="G32" s="11">
        <f t="shared" si="6"/>
        <v>66.130653266331663</v>
      </c>
    </row>
    <row r="33" spans="1:7" x14ac:dyDescent="0.25">
      <c r="B33" s="1" t="s">
        <v>4</v>
      </c>
      <c r="C33" s="3">
        <v>0.20399999999999999</v>
      </c>
      <c r="D33" s="2">
        <f t="shared" si="4"/>
        <v>3.3065326633165828</v>
      </c>
      <c r="E33" s="1">
        <v>50</v>
      </c>
      <c r="F33" s="10">
        <f t="shared" si="5"/>
        <v>6.6130653266331663E-2</v>
      </c>
      <c r="G33" s="11">
        <f t="shared" si="6"/>
        <v>66.130653266331663</v>
      </c>
    </row>
    <row r="34" spans="1:7" x14ac:dyDescent="0.25">
      <c r="B34" s="1" t="s">
        <v>3</v>
      </c>
      <c r="C34" s="3">
        <v>0.20200000000000001</v>
      </c>
      <c r="D34" s="2">
        <f t="shared" si="4"/>
        <v>3.2730318257956452</v>
      </c>
      <c r="E34" s="1">
        <v>50</v>
      </c>
      <c r="F34" s="10">
        <f t="shared" si="5"/>
        <v>6.5460636515912898E-2</v>
      </c>
      <c r="G34" s="11">
        <f t="shared" si="6"/>
        <v>65.460636515912896</v>
      </c>
    </row>
    <row r="35" spans="1:7" x14ac:dyDescent="0.25">
      <c r="B35" s="1" t="s">
        <v>5</v>
      </c>
      <c r="C35" s="3">
        <v>0.154</v>
      </c>
      <c r="D35" s="2">
        <f t="shared" si="4"/>
        <v>2.4690117252931323</v>
      </c>
      <c r="E35" s="1">
        <v>50</v>
      </c>
      <c r="F35" s="10">
        <f t="shared" si="5"/>
        <v>4.9380234505862645E-2</v>
      </c>
      <c r="G35" s="11">
        <f t="shared" si="6"/>
        <v>49.380234505862646</v>
      </c>
    </row>
    <row r="36" spans="1:7" s="4" customFormat="1" x14ac:dyDescent="0.25">
      <c r="A36" s="8">
        <v>43582</v>
      </c>
      <c r="B36" s="4" t="s">
        <v>7</v>
      </c>
      <c r="C36" s="5">
        <v>0.34300000000000003</v>
      </c>
      <c r="D36" s="6">
        <f t="shared" si="4"/>
        <v>5.6348408710217761</v>
      </c>
      <c r="E36" s="4">
        <v>30</v>
      </c>
      <c r="F36" s="5">
        <f t="shared" si="5"/>
        <v>0.18782802903405921</v>
      </c>
      <c r="G36" s="4">
        <f t="shared" si="6"/>
        <v>187.8280290340592</v>
      </c>
    </row>
    <row r="37" spans="1:7" s="4" customFormat="1" x14ac:dyDescent="0.25">
      <c r="B37" s="4" t="s">
        <v>2</v>
      </c>
      <c r="C37" s="5">
        <v>0.2</v>
      </c>
      <c r="D37" s="6">
        <f t="shared" si="4"/>
        <v>3.2395309882747068</v>
      </c>
      <c r="E37" s="4">
        <v>50</v>
      </c>
      <c r="F37" s="5">
        <f t="shared" si="5"/>
        <v>6.4790619765494134E-2</v>
      </c>
      <c r="G37" s="4">
        <f t="shared" si="6"/>
        <v>64.790619765494128</v>
      </c>
    </row>
    <row r="38" spans="1:7" s="4" customFormat="1" x14ac:dyDescent="0.25">
      <c r="B38" s="4" t="s">
        <v>4</v>
      </c>
      <c r="C38" s="4">
        <v>0.19500000000000001</v>
      </c>
      <c r="D38" s="6">
        <f t="shared" si="4"/>
        <v>3.1557788944723617</v>
      </c>
      <c r="E38" s="4">
        <v>50</v>
      </c>
      <c r="F38" s="5">
        <f t="shared" si="5"/>
        <v>6.311557788944723E-2</v>
      </c>
      <c r="G38" s="4">
        <f t="shared" si="6"/>
        <v>63.115577889447231</v>
      </c>
    </row>
    <row r="39" spans="1:7" s="4" customFormat="1" x14ac:dyDescent="0.25">
      <c r="B39" s="4" t="s">
        <v>3</v>
      </c>
      <c r="C39" s="4">
        <v>0.22700000000000001</v>
      </c>
      <c r="D39" s="6">
        <f t="shared" si="4"/>
        <v>3.69179229480737</v>
      </c>
      <c r="E39" s="4">
        <v>50</v>
      </c>
      <c r="F39" s="5">
        <f t="shared" si="5"/>
        <v>7.3835845896147403E-2</v>
      </c>
      <c r="G39" s="4">
        <f t="shared" si="6"/>
        <v>73.835845896147404</v>
      </c>
    </row>
    <row r="40" spans="1:7" s="4" customFormat="1" x14ac:dyDescent="0.25">
      <c r="B40" s="4" t="s">
        <v>8</v>
      </c>
      <c r="C40" s="5">
        <v>0.13700000000000001</v>
      </c>
      <c r="D40" s="6">
        <f t="shared" si="4"/>
        <v>2.1842546063651591</v>
      </c>
      <c r="E40" s="7">
        <v>50</v>
      </c>
      <c r="F40" s="5">
        <f t="shared" si="5"/>
        <v>4.3685092127303184E-2</v>
      </c>
      <c r="G40" s="4">
        <f t="shared" si="6"/>
        <v>43.685092127303186</v>
      </c>
    </row>
    <row r="41" spans="1:7" s="4" customFormat="1" x14ac:dyDescent="0.25">
      <c r="B41" s="4" t="s">
        <v>13</v>
      </c>
      <c r="C41" s="5">
        <v>0.17299999999999999</v>
      </c>
      <c r="D41" s="6">
        <f t="shared" si="4"/>
        <v>2.7872696817420435</v>
      </c>
      <c r="E41" s="7">
        <v>50</v>
      </c>
      <c r="F41" s="5">
        <f t="shared" si="5"/>
        <v>5.5745393634840872E-2</v>
      </c>
      <c r="G41" s="4">
        <f t="shared" si="6"/>
        <v>55.745393634840873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17" workbookViewId="0">
      <selection activeCell="J32" sqref="J32"/>
    </sheetView>
  </sheetViews>
  <sheetFormatPr defaultRowHeight="15.75" x14ac:dyDescent="0.25"/>
  <cols>
    <col min="1" max="1" width="18.42578125" style="1" customWidth="1"/>
    <col min="2" max="2" width="9.140625" style="1"/>
    <col min="3" max="3" width="10.7109375" style="1" customWidth="1"/>
    <col min="4" max="4" width="18.85546875" style="1" customWidth="1"/>
    <col min="5" max="5" width="18.42578125" style="1" customWidth="1"/>
    <col min="6" max="16384" width="9.140625" style="1"/>
  </cols>
  <sheetData>
    <row r="1" spans="1:2" x14ac:dyDescent="0.25">
      <c r="A1" s="1" t="s">
        <v>0</v>
      </c>
      <c r="B1" s="1" t="s">
        <v>1</v>
      </c>
    </row>
    <row r="2" spans="1:2" x14ac:dyDescent="0.25">
      <c r="A2" s="1">
        <v>0</v>
      </c>
      <c r="B2" s="1">
        <v>0</v>
      </c>
    </row>
    <row r="3" spans="1:2" x14ac:dyDescent="0.25">
      <c r="A3" s="1">
        <v>2</v>
      </c>
      <c r="B3" s="1">
        <v>0.13200000000000001</v>
      </c>
    </row>
    <row r="4" spans="1:2" x14ac:dyDescent="0.25">
      <c r="A4" s="1">
        <v>4</v>
      </c>
      <c r="B4" s="1">
        <v>0.245</v>
      </c>
    </row>
    <row r="5" spans="1:2" x14ac:dyDescent="0.25">
      <c r="A5" s="1">
        <v>6</v>
      </c>
      <c r="B5" s="1">
        <v>0.372</v>
      </c>
    </row>
    <row r="6" spans="1:2" x14ac:dyDescent="0.25">
      <c r="A6" s="1">
        <v>8</v>
      </c>
      <c r="B6" s="1">
        <v>0.48199999999999998</v>
      </c>
    </row>
    <row r="7" spans="1:2" x14ac:dyDescent="0.25">
      <c r="A7" s="1">
        <v>10</v>
      </c>
      <c r="B7" s="1">
        <v>0.60099999999999998</v>
      </c>
    </row>
    <row r="18" spans="1:7" x14ac:dyDescent="0.25">
      <c r="A18" s="1" t="s">
        <v>12</v>
      </c>
      <c r="B18" s="1" t="s">
        <v>11</v>
      </c>
      <c r="C18" s="1" t="s">
        <v>1</v>
      </c>
      <c r="D18" s="1" t="s">
        <v>0</v>
      </c>
      <c r="E18" s="1" t="s">
        <v>9</v>
      </c>
      <c r="F18" s="1" t="s">
        <v>10</v>
      </c>
      <c r="G18" s="1" t="s">
        <v>14</v>
      </c>
    </row>
    <row r="19" spans="1:7" s="4" customFormat="1" x14ac:dyDescent="0.25">
      <c r="A19" s="8">
        <v>43385</v>
      </c>
      <c r="B19" s="4" t="s">
        <v>2</v>
      </c>
      <c r="C19" s="5">
        <v>0.57199999999999995</v>
      </c>
      <c r="D19" s="6">
        <f t="shared" ref="D19:D38" si="0">((C19-0.0066)/0.0597)</f>
        <v>9.4706867671691768</v>
      </c>
      <c r="E19" s="4">
        <v>50</v>
      </c>
      <c r="F19" s="5">
        <f t="shared" ref="F19:F38" si="1">D19/E19</f>
        <v>0.18941373534338354</v>
      </c>
      <c r="G19" s="4">
        <f>1000*F19</f>
        <v>189.41373534338354</v>
      </c>
    </row>
    <row r="20" spans="1:7" s="4" customFormat="1" x14ac:dyDescent="0.25">
      <c r="B20" s="4" t="s">
        <v>4</v>
      </c>
      <c r="C20" s="5">
        <v>0.38</v>
      </c>
      <c r="D20" s="6">
        <f t="shared" si="0"/>
        <v>6.2546063651591286</v>
      </c>
      <c r="E20" s="4">
        <v>50</v>
      </c>
      <c r="F20" s="5">
        <f t="shared" si="1"/>
        <v>0.12509212730318256</v>
      </c>
      <c r="G20" s="4">
        <f t="shared" ref="G20:G40" si="2">1000*F20</f>
        <v>125.09212730318256</v>
      </c>
    </row>
    <row r="21" spans="1:7" s="4" customFormat="1" x14ac:dyDescent="0.25">
      <c r="B21" s="4" t="s">
        <v>3</v>
      </c>
      <c r="C21" s="5">
        <v>0.47899999999999998</v>
      </c>
      <c r="D21" s="6">
        <f t="shared" si="0"/>
        <v>7.9128978224455606</v>
      </c>
      <c r="E21" s="4">
        <v>50</v>
      </c>
      <c r="F21" s="5">
        <f t="shared" si="1"/>
        <v>0.15825795644891122</v>
      </c>
      <c r="G21" s="4">
        <f t="shared" si="2"/>
        <v>158.25795644891122</v>
      </c>
    </row>
    <row r="22" spans="1:7" s="4" customFormat="1" x14ac:dyDescent="0.25">
      <c r="B22" s="4" t="s">
        <v>6</v>
      </c>
      <c r="C22" s="5">
        <v>0.49099999999999999</v>
      </c>
      <c r="D22" s="6">
        <f t="shared" si="0"/>
        <v>8.1139028475711896</v>
      </c>
      <c r="E22" s="4">
        <v>50</v>
      </c>
      <c r="F22" s="5">
        <f t="shared" si="1"/>
        <v>0.1622780569514238</v>
      </c>
      <c r="G22" s="4">
        <f t="shared" si="2"/>
        <v>162.27805695142379</v>
      </c>
    </row>
    <row r="23" spans="1:7" x14ac:dyDescent="0.25">
      <c r="A23" s="9">
        <v>43392</v>
      </c>
      <c r="B23" s="1" t="s">
        <v>2</v>
      </c>
      <c r="C23" s="3">
        <v>0.42399999999999999</v>
      </c>
      <c r="D23" s="2">
        <f t="shared" si="0"/>
        <v>6.9916247906197651</v>
      </c>
      <c r="E23" s="1">
        <v>50</v>
      </c>
      <c r="F23" s="10">
        <f t="shared" si="1"/>
        <v>0.13983249581239529</v>
      </c>
      <c r="G23" s="12">
        <f t="shared" si="2"/>
        <v>139.83249581239528</v>
      </c>
    </row>
    <row r="24" spans="1:7" x14ac:dyDescent="0.25">
      <c r="B24" s="1" t="s">
        <v>4</v>
      </c>
      <c r="C24" s="3">
        <v>0.49</v>
      </c>
      <c r="D24" s="2">
        <f t="shared" si="0"/>
        <v>8.0971524288107197</v>
      </c>
      <c r="E24" s="1">
        <v>50</v>
      </c>
      <c r="F24" s="10">
        <f t="shared" si="1"/>
        <v>0.16194304857621439</v>
      </c>
      <c r="G24" s="12">
        <f t="shared" si="2"/>
        <v>161.94304857621438</v>
      </c>
    </row>
    <row r="25" spans="1:7" x14ac:dyDescent="0.25">
      <c r="B25" s="1" t="s">
        <v>3</v>
      </c>
      <c r="C25" s="3">
        <v>0.437</v>
      </c>
      <c r="D25" s="2">
        <f t="shared" si="0"/>
        <v>7.2093802345058622</v>
      </c>
      <c r="E25" s="1">
        <v>50</v>
      </c>
      <c r="F25" s="10">
        <f t="shared" si="1"/>
        <v>0.14418760469011724</v>
      </c>
      <c r="G25" s="12">
        <f t="shared" si="2"/>
        <v>144.18760469011724</v>
      </c>
    </row>
    <row r="26" spans="1:7" x14ac:dyDescent="0.25">
      <c r="B26" s="1" t="s">
        <v>5</v>
      </c>
      <c r="C26" s="3">
        <v>0.28699999999999998</v>
      </c>
      <c r="D26" s="2">
        <f t="shared" si="0"/>
        <v>4.6968174204355106</v>
      </c>
      <c r="E26" s="1">
        <v>50</v>
      </c>
      <c r="F26" s="10">
        <f t="shared" si="1"/>
        <v>9.3936348408710207E-2</v>
      </c>
      <c r="G26" s="12">
        <f t="shared" si="2"/>
        <v>93.936348408710202</v>
      </c>
    </row>
    <row r="27" spans="1:7" s="4" customFormat="1" x14ac:dyDescent="0.25">
      <c r="A27" s="8">
        <v>43364</v>
      </c>
      <c r="B27" s="4" t="s">
        <v>2</v>
      </c>
      <c r="C27" s="5">
        <v>0.56399999999999995</v>
      </c>
      <c r="D27" s="6">
        <f t="shared" si="0"/>
        <v>9.3366834170854247</v>
      </c>
      <c r="E27" s="4">
        <v>50</v>
      </c>
      <c r="F27" s="5">
        <f t="shared" si="1"/>
        <v>0.18673366834170849</v>
      </c>
      <c r="G27" s="4">
        <f t="shared" si="2"/>
        <v>186.73366834170849</v>
      </c>
    </row>
    <row r="28" spans="1:7" s="4" customFormat="1" x14ac:dyDescent="0.25">
      <c r="B28" s="4" t="s">
        <v>4</v>
      </c>
      <c r="C28" s="5">
        <v>0.22700000000000001</v>
      </c>
      <c r="D28" s="6">
        <f t="shared" si="0"/>
        <v>3.69179229480737</v>
      </c>
      <c r="E28" s="4">
        <v>50</v>
      </c>
      <c r="F28" s="5">
        <f t="shared" si="1"/>
        <v>7.3835845896147403E-2</v>
      </c>
      <c r="G28" s="4">
        <f t="shared" si="2"/>
        <v>73.835845896147404</v>
      </c>
    </row>
    <row r="29" spans="1:7" s="4" customFormat="1" x14ac:dyDescent="0.25">
      <c r="B29" s="4" t="s">
        <v>3</v>
      </c>
      <c r="C29" s="5">
        <v>0.313</v>
      </c>
      <c r="D29" s="6">
        <f t="shared" si="0"/>
        <v>5.1323283082077049</v>
      </c>
      <c r="E29" s="7">
        <v>50</v>
      </c>
      <c r="F29" s="5">
        <f t="shared" si="1"/>
        <v>0.1026465661641541</v>
      </c>
      <c r="G29" s="4">
        <f t="shared" si="2"/>
        <v>102.64656616415409</v>
      </c>
    </row>
    <row r="30" spans="1:7" s="4" customFormat="1" x14ac:dyDescent="0.25">
      <c r="B30" s="4" t="s">
        <v>5</v>
      </c>
      <c r="C30" s="5">
        <v>8.1000000000000003E-2</v>
      </c>
      <c r="D30" s="6">
        <f t="shared" si="0"/>
        <v>1.2462311557788945</v>
      </c>
      <c r="E30" s="7">
        <v>20</v>
      </c>
      <c r="F30" s="5">
        <f t="shared" si="1"/>
        <v>6.2311557788944726E-2</v>
      </c>
      <c r="G30" s="4">
        <f t="shared" si="2"/>
        <v>62.311557788944725</v>
      </c>
    </row>
    <row r="31" spans="1:7" x14ac:dyDescent="0.25">
      <c r="A31" s="9">
        <v>43562</v>
      </c>
      <c r="B31" s="1" t="s">
        <v>2</v>
      </c>
      <c r="C31" s="3">
        <v>0.20399999999999999</v>
      </c>
      <c r="D31" s="2">
        <f t="shared" si="0"/>
        <v>3.3065326633165828</v>
      </c>
      <c r="E31" s="1">
        <v>50</v>
      </c>
      <c r="F31" s="10">
        <f t="shared" si="1"/>
        <v>6.6130653266331663E-2</v>
      </c>
      <c r="G31" s="11">
        <f t="shared" si="2"/>
        <v>66.130653266331663</v>
      </c>
    </row>
    <row r="32" spans="1:7" x14ac:dyDescent="0.25">
      <c r="B32" s="1" t="s">
        <v>4</v>
      </c>
      <c r="C32" s="3">
        <v>0.20399999999999999</v>
      </c>
      <c r="D32" s="2">
        <f t="shared" si="0"/>
        <v>3.3065326633165828</v>
      </c>
      <c r="E32" s="1">
        <v>50</v>
      </c>
      <c r="F32" s="10">
        <f t="shared" si="1"/>
        <v>6.6130653266331663E-2</v>
      </c>
      <c r="G32" s="11">
        <f t="shared" si="2"/>
        <v>66.130653266331663</v>
      </c>
    </row>
    <row r="33" spans="1:7" x14ac:dyDescent="0.25">
      <c r="B33" s="1" t="s">
        <v>3</v>
      </c>
      <c r="C33" s="3">
        <v>0.20200000000000001</v>
      </c>
      <c r="D33" s="2">
        <f t="shared" si="0"/>
        <v>3.2730318257956452</v>
      </c>
      <c r="E33" s="1">
        <v>50</v>
      </c>
      <c r="F33" s="10">
        <f t="shared" si="1"/>
        <v>6.5460636515912898E-2</v>
      </c>
      <c r="G33" s="11">
        <f t="shared" si="2"/>
        <v>65.460636515912896</v>
      </c>
    </row>
    <row r="34" spans="1:7" x14ac:dyDescent="0.25">
      <c r="B34" s="1" t="s">
        <v>5</v>
      </c>
      <c r="C34" s="3">
        <v>0.154</v>
      </c>
      <c r="D34" s="2">
        <f t="shared" si="0"/>
        <v>2.4690117252931323</v>
      </c>
      <c r="E34" s="1">
        <v>50</v>
      </c>
      <c r="F34" s="10">
        <f t="shared" si="1"/>
        <v>4.9380234505862645E-2</v>
      </c>
      <c r="G34" s="11">
        <f t="shared" si="2"/>
        <v>49.380234505862646</v>
      </c>
    </row>
    <row r="35" spans="1:7" s="4" customFormat="1" x14ac:dyDescent="0.25">
      <c r="A35" s="8">
        <v>43582</v>
      </c>
      <c r="B35" s="4" t="s">
        <v>7</v>
      </c>
      <c r="C35" s="5">
        <v>0.34300000000000003</v>
      </c>
      <c r="D35" s="6">
        <f t="shared" si="0"/>
        <v>5.6348408710217761</v>
      </c>
      <c r="E35" s="4">
        <v>30</v>
      </c>
      <c r="F35" s="5">
        <f t="shared" si="1"/>
        <v>0.18782802903405921</v>
      </c>
      <c r="G35" s="4">
        <f t="shared" si="2"/>
        <v>187.8280290340592</v>
      </c>
    </row>
    <row r="36" spans="1:7" s="4" customFormat="1" x14ac:dyDescent="0.25">
      <c r="B36" s="4" t="s">
        <v>2</v>
      </c>
      <c r="C36" s="5">
        <v>0.2</v>
      </c>
      <c r="D36" s="6">
        <f t="shared" si="0"/>
        <v>3.2395309882747068</v>
      </c>
      <c r="E36" s="4">
        <v>50</v>
      </c>
      <c r="F36" s="5">
        <f t="shared" si="1"/>
        <v>6.4790619765494134E-2</v>
      </c>
      <c r="G36" s="4">
        <f t="shared" si="2"/>
        <v>64.790619765494128</v>
      </c>
    </row>
    <row r="37" spans="1:7" s="4" customFormat="1" x14ac:dyDescent="0.25">
      <c r="B37" s="4" t="s">
        <v>4</v>
      </c>
      <c r="C37" s="4">
        <v>0.19500000000000001</v>
      </c>
      <c r="D37" s="6">
        <f t="shared" si="0"/>
        <v>3.1557788944723617</v>
      </c>
      <c r="E37" s="4">
        <v>50</v>
      </c>
      <c r="F37" s="5">
        <f t="shared" si="1"/>
        <v>6.311557788944723E-2</v>
      </c>
      <c r="G37" s="4">
        <f t="shared" si="2"/>
        <v>63.115577889447231</v>
      </c>
    </row>
    <row r="38" spans="1:7" s="4" customFormat="1" x14ac:dyDescent="0.25">
      <c r="B38" s="4" t="s">
        <v>3</v>
      </c>
      <c r="C38" s="4">
        <v>0.22700000000000001</v>
      </c>
      <c r="D38" s="6">
        <f t="shared" si="0"/>
        <v>3.69179229480737</v>
      </c>
      <c r="E38" s="4">
        <v>50</v>
      </c>
      <c r="F38" s="5">
        <f t="shared" si="1"/>
        <v>7.3835845896147403E-2</v>
      </c>
      <c r="G38" s="4">
        <f t="shared" si="2"/>
        <v>73.835845896147404</v>
      </c>
    </row>
    <row r="39" spans="1:7" s="4" customFormat="1" x14ac:dyDescent="0.25">
      <c r="B39" s="4" t="s">
        <v>8</v>
      </c>
      <c r="C39" s="5">
        <v>0.13700000000000001</v>
      </c>
      <c r="D39" s="6">
        <f t="shared" ref="D39:D40" si="3">((C39-0.0066)/0.0597)</f>
        <v>2.1842546063651591</v>
      </c>
      <c r="E39" s="7">
        <v>50</v>
      </c>
      <c r="F39" s="5">
        <f t="shared" ref="F39:F40" si="4">D39/E39</f>
        <v>4.3685092127303184E-2</v>
      </c>
      <c r="G39" s="4">
        <f t="shared" si="2"/>
        <v>43.685092127303186</v>
      </c>
    </row>
    <row r="40" spans="1:7" s="4" customFormat="1" x14ac:dyDescent="0.25">
      <c r="B40" s="4" t="s">
        <v>13</v>
      </c>
      <c r="C40" s="5">
        <v>0.17299999999999999</v>
      </c>
      <c r="D40" s="6">
        <f t="shared" si="3"/>
        <v>2.7872696817420435</v>
      </c>
      <c r="E40" s="7">
        <v>50</v>
      </c>
      <c r="F40" s="5">
        <f t="shared" si="4"/>
        <v>5.5745393634840872E-2</v>
      </c>
      <c r="G40" s="4">
        <f t="shared" si="2"/>
        <v>55.745393634840873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phenolics (graphed)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Uriel157</dc:creator>
  <cp:lastModifiedBy>cohenm</cp:lastModifiedBy>
  <dcterms:created xsi:type="dcterms:W3CDTF">2019-04-29T23:59:13Z</dcterms:created>
  <dcterms:modified xsi:type="dcterms:W3CDTF">2019-05-09T18:47:31Z</dcterms:modified>
</cp:coreProperties>
</file>