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oma0-my.sharepoint.com/personal/quintega_sonoma_edu/Documents/"/>
    </mc:Choice>
  </mc:AlternateContent>
  <xr:revisionPtr revIDLastSave="0" documentId="8_{57E45671-E7CD-4256-8F4A-F0F41967F262}" xr6:coauthVersionLast="43" xr6:coauthVersionMax="43" xr10:uidLastSave="{00000000-0000-0000-0000-000000000000}"/>
  <bookViews>
    <workbookView xWindow="0" yWindow="460" windowWidth="24780" windowHeight="15540" firstSheet="2" activeTab="2" xr2:uid="{00000000-000D-0000-FFFF-FFFF00000000}"/>
  </bookViews>
  <sheets>
    <sheet name="COD Analysis" sheetId="1" r:id="rId1"/>
    <sheet name="phenolics" sheetId="3" r:id="rId2"/>
    <sheet name="Worm Coun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3" l="1"/>
  <c r="F13" i="3"/>
  <c r="D12" i="3"/>
  <c r="F12" i="3"/>
  <c r="D11" i="3"/>
  <c r="F11" i="3"/>
  <c r="D10" i="3"/>
  <c r="F10" i="3"/>
  <c r="D9" i="3"/>
  <c r="F9" i="3"/>
  <c r="D8" i="3"/>
  <c r="F8" i="3"/>
  <c r="D7" i="3"/>
  <c r="F7" i="3"/>
  <c r="D6" i="3"/>
  <c r="F6" i="3"/>
  <c r="D5" i="3"/>
  <c r="F5" i="3"/>
  <c r="D4" i="3"/>
  <c r="F4" i="3"/>
  <c r="D3" i="3"/>
  <c r="F3" i="3"/>
  <c r="D2" i="3"/>
  <c r="F2" i="3"/>
  <c r="G2" i="2"/>
  <c r="H2" i="2"/>
  <c r="E27" i="1"/>
  <c r="G27" i="1"/>
  <c r="E30" i="1"/>
  <c r="G30" i="1"/>
  <c r="E31" i="1"/>
  <c r="G31" i="1"/>
  <c r="E32" i="1"/>
  <c r="G32" i="1"/>
  <c r="E33" i="1"/>
  <c r="G33" i="1"/>
  <c r="B12" i="2"/>
  <c r="C12" i="2"/>
  <c r="D12" i="2"/>
  <c r="B22" i="2"/>
  <c r="C22" i="2"/>
  <c r="D22" i="2"/>
  <c r="E26" i="1"/>
  <c r="G26" i="1"/>
  <c r="E25" i="1"/>
  <c r="G25" i="1"/>
  <c r="E24" i="1"/>
  <c r="G24" i="1"/>
  <c r="E23" i="1"/>
  <c r="G23" i="1"/>
  <c r="E22" i="1"/>
  <c r="G22" i="1"/>
  <c r="E21" i="1"/>
  <c r="G21" i="1"/>
  <c r="E20" i="1"/>
  <c r="G20" i="1"/>
  <c r="E19" i="1"/>
  <c r="G19" i="1"/>
  <c r="E18" i="1"/>
  <c r="G18" i="1"/>
  <c r="E17" i="1"/>
  <c r="G17" i="1"/>
  <c r="E16" i="1"/>
  <c r="G16" i="1"/>
  <c r="E15" i="1"/>
  <c r="G15" i="1"/>
  <c r="E14" i="1"/>
  <c r="G14" i="1"/>
  <c r="E13" i="1"/>
  <c r="G13" i="1"/>
  <c r="E12" i="1"/>
  <c r="E11" i="1"/>
  <c r="G11" i="1"/>
  <c r="E10" i="1"/>
  <c r="E9" i="1"/>
  <c r="G9" i="1"/>
  <c r="E8" i="1"/>
  <c r="E7" i="1"/>
  <c r="G7" i="1"/>
  <c r="E6" i="1"/>
  <c r="G6" i="1"/>
  <c r="E5" i="1"/>
  <c r="G5" i="1"/>
  <c r="E4" i="1"/>
  <c r="G12" i="1"/>
  <c r="G10" i="1"/>
  <c r="G8" i="1"/>
  <c r="G4" i="1"/>
  <c r="D25" i="2"/>
  <c r="D13" i="2"/>
</calcChain>
</file>

<file path=xl/sharedStrings.xml><?xml version="1.0" encoding="utf-8"?>
<sst xmlns="http://schemas.openxmlformats.org/spreadsheetml/2006/main" count="114" uniqueCount="73">
  <si>
    <t>7-L vermifilters set up on 02/15/19 flow rate at time of measurements ~9.7 ml/min to each filter (4 hr run time per day; 30 min x 8)</t>
  </si>
  <si>
    <t>Sample</t>
  </si>
  <si>
    <t>Extracted Date</t>
  </si>
  <si>
    <t xml:space="preserve">Batch Date </t>
  </si>
  <si>
    <t>Absorbance (A600)</t>
  </si>
  <si>
    <t>Absorbance - 0.018 A</t>
  </si>
  <si>
    <t>Dilution factor</t>
  </si>
  <si>
    <t>COD (mg/L)</t>
  </si>
  <si>
    <t>Notes:</t>
  </si>
  <si>
    <t>Source</t>
  </si>
  <si>
    <t>5 days RC</t>
  </si>
  <si>
    <t>No EW</t>
  </si>
  <si>
    <t>EW</t>
  </si>
  <si>
    <t>Date</t>
  </si>
  <si>
    <t>Recycled Source</t>
  </si>
  <si>
    <t>With EW</t>
  </si>
  <si>
    <t>Original source MFC1</t>
  </si>
  <si>
    <t>2/15--&gt;2/21</t>
  </si>
  <si>
    <t>3/1 --&gt;3/5</t>
  </si>
  <si>
    <t>3/14--&gt;3/20</t>
  </si>
  <si>
    <t>3/29--&gt;4/9</t>
  </si>
  <si>
    <t>MFC1</t>
  </si>
  <si>
    <t>MFC2</t>
  </si>
  <si>
    <t>VF</t>
  </si>
  <si>
    <t>MT</t>
  </si>
  <si>
    <t>H2O COD</t>
  </si>
  <si>
    <t>H2OCOD</t>
  </si>
  <si>
    <t>For Savannah's experiment:</t>
  </si>
  <si>
    <t>8  10x</t>
  </si>
  <si>
    <t>8 20X</t>
  </si>
  <si>
    <t>1 10X</t>
  </si>
  <si>
    <t>5 10X</t>
  </si>
  <si>
    <t>Absorbance</t>
  </si>
  <si>
    <t>ug</t>
  </si>
  <si>
    <t>ul added</t>
  </si>
  <si>
    <t>ug/ul</t>
  </si>
  <si>
    <t>Water</t>
  </si>
  <si>
    <t>Blank</t>
  </si>
  <si>
    <t>Note* Blanked after reading</t>
  </si>
  <si>
    <t>Worm Count (4/19/19)</t>
  </si>
  <si>
    <t>Adult worms</t>
  </si>
  <si>
    <t xml:space="preserve">Juvinile Worm </t>
  </si>
  <si>
    <t xml:space="preserve">Cocoons </t>
  </si>
  <si>
    <t>Initial Worm count (02/15/19)</t>
  </si>
  <si>
    <t>Final Worm count (04/19/19)</t>
  </si>
  <si>
    <t>Difference</t>
  </si>
  <si>
    <t>% Increase/Decrease</t>
  </si>
  <si>
    <t>Note* Originally started w/ 70 worms (10 worms/L)</t>
  </si>
  <si>
    <t>Vermifilter</t>
  </si>
  <si>
    <t>Sand level</t>
  </si>
  <si>
    <t>1 - 10 cm</t>
  </si>
  <si>
    <t>10 - 14 cm</t>
  </si>
  <si>
    <t>14 -17 cm</t>
  </si>
  <si>
    <t>17 -21 cm</t>
  </si>
  <si>
    <t>21 - 25 cm</t>
  </si>
  <si>
    <t>25 - 31 cm</t>
  </si>
  <si>
    <t>Rock level</t>
  </si>
  <si>
    <t>Total</t>
  </si>
  <si>
    <t>Overall Total</t>
  </si>
  <si>
    <t xml:space="preserve">Initial </t>
  </si>
  <si>
    <t>Final</t>
  </si>
  <si>
    <t>Filter</t>
  </si>
  <si>
    <t xml:space="preserve">Filter w/o inoculation </t>
  </si>
  <si>
    <t>Adult Worm</t>
  </si>
  <si>
    <t>Juvinile Worm</t>
  </si>
  <si>
    <t>Cocoons</t>
  </si>
  <si>
    <t>Note* Originally there we no worms placed in filter</t>
  </si>
  <si>
    <t>25 - 32 cm</t>
  </si>
  <si>
    <t xml:space="preserve">Rock level </t>
  </si>
  <si>
    <t xml:space="preserve">Overall Total </t>
  </si>
  <si>
    <t>Overall Total for both filters</t>
  </si>
  <si>
    <t>Adults</t>
  </si>
  <si>
    <t>Juviniles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</si>
</sst>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8">
    <xf numFmtId="0" fontId="0" fillId="0" borderId="0" xfId="0"/>
    <xf numFmtId="1" fontId="0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5" fontId="0" fillId="0" borderId="0" xfId="0" applyNumberFormat="1"/>
    <xf numFmtId="0" fontId="2" fillId="2" borderId="0" xfId="1" applyAlignment="1">
      <alignment wrapText="1"/>
    </xf>
    <xf numFmtId="1" fontId="2" fillId="2" borderId="0" xfId="1" applyNumberFormat="1"/>
    <xf numFmtId="0" fontId="2" fillId="2" borderId="0" xfId="1"/>
    <xf numFmtId="1" fontId="0" fillId="0" borderId="0" xfId="0" applyNumberFormat="1"/>
    <xf numFmtId="0" fontId="0" fillId="0" borderId="0" xfId="0" applyBorder="1"/>
    <xf numFmtId="1" fontId="2" fillId="2" borderId="0" xfId="1" applyNumberFormat="1" applyBorder="1"/>
    <xf numFmtId="14" fontId="0" fillId="0" borderId="0" xfId="0" applyNumberFormat="1"/>
    <xf numFmtId="0" fontId="0" fillId="0" borderId="0" xfId="0" applyFill="1" applyBorder="1"/>
    <xf numFmtId="0" fontId="3" fillId="0" borderId="0" xfId="0" applyFont="1"/>
    <xf numFmtId="0" fontId="0" fillId="0" borderId="0" xfId="0" applyFont="1"/>
    <xf numFmtId="15" fontId="0" fillId="0" borderId="0" xfId="0" applyNumberFormat="1" applyFont="1"/>
    <xf numFmtId="14" fontId="0" fillId="3" borderId="0" xfId="0" applyNumberFormat="1" applyFill="1"/>
    <xf numFmtId="0" fontId="0" fillId="3" borderId="0" xfId="0" applyFill="1"/>
    <xf numFmtId="14" fontId="0" fillId="3" borderId="0" xfId="0" applyNumberFormat="1" applyFill="1" applyBorder="1"/>
    <xf numFmtId="0" fontId="0" fillId="3" borderId="0" xfId="0" applyFill="1" applyBorder="1"/>
    <xf numFmtId="14" fontId="0" fillId="4" borderId="0" xfId="0" applyNumberFormat="1" applyFill="1"/>
    <xf numFmtId="0" fontId="0" fillId="4" borderId="0" xfId="0" applyFill="1"/>
    <xf numFmtId="14" fontId="0" fillId="5" borderId="0" xfId="0" applyNumberFormat="1" applyFill="1"/>
    <xf numFmtId="0" fontId="0" fillId="5" borderId="0" xfId="0" applyFill="1" applyBorder="1"/>
    <xf numFmtId="0" fontId="0" fillId="5" borderId="0" xfId="0" applyFill="1"/>
    <xf numFmtId="14" fontId="0" fillId="6" borderId="0" xfId="0" applyNumberFormat="1" applyFill="1"/>
    <xf numFmtId="0" fontId="0" fillId="6" borderId="0" xfId="0" applyFill="1" applyBorder="1"/>
    <xf numFmtId="0" fontId="0" fillId="6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7" borderId="0" xfId="0" applyFill="1"/>
    <xf numFmtId="15" fontId="0" fillId="7" borderId="0" xfId="0" applyNumberFormat="1" applyFill="1"/>
    <xf numFmtId="164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165" fontId="4" fillId="7" borderId="0" xfId="0" applyNumberFormat="1" applyFont="1" applyFill="1" applyAlignment="1">
      <alignment horizontal="center"/>
    </xf>
    <xf numFmtId="0" fontId="0" fillId="6" borderId="1" xfId="0" applyFill="1" applyBorder="1"/>
    <xf numFmtId="15" fontId="0" fillId="6" borderId="1" xfId="0" applyNumberFormat="1" applyFill="1" applyBorder="1"/>
    <xf numFmtId="164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0" fillId="6" borderId="2" xfId="0" applyFill="1" applyBorder="1"/>
    <xf numFmtId="15" fontId="0" fillId="6" borderId="2" xfId="0" applyNumberFormat="1" applyFill="1" applyBorder="1"/>
    <xf numFmtId="164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5" fillId="0" borderId="0" xfId="0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'COD Analysis'!$K$6</c:f>
              <c:strCache>
                <c:ptCount val="1"/>
                <c:pt idx="0">
                  <c:v>Recycled Source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'COD Analysis'!$J$7:$J$12</c:f>
              <c:numCache>
                <c:formatCode>m/d/yyyy</c:formatCode>
                <c:ptCount val="6"/>
                <c:pt idx="0">
                  <c:v>43525</c:v>
                </c:pt>
                <c:pt idx="1">
                  <c:v>43532</c:v>
                </c:pt>
                <c:pt idx="2">
                  <c:v>43539</c:v>
                </c:pt>
                <c:pt idx="3">
                  <c:v>43553</c:v>
                </c:pt>
                <c:pt idx="4">
                  <c:v>43564</c:v>
                </c:pt>
                <c:pt idx="5">
                  <c:v>43574</c:v>
                </c:pt>
              </c:numCache>
            </c:numRef>
          </c:cat>
          <c:val>
            <c:numRef>
              <c:f>'COD Analysis'!$K$7:$K$12</c:f>
              <c:numCache>
                <c:formatCode>General</c:formatCode>
                <c:ptCount val="6"/>
                <c:pt idx="0">
                  <c:v>1092</c:v>
                </c:pt>
                <c:pt idx="1">
                  <c:v>564</c:v>
                </c:pt>
                <c:pt idx="2">
                  <c:v>540</c:v>
                </c:pt>
                <c:pt idx="3">
                  <c:v>392</c:v>
                </c:pt>
                <c:pt idx="4">
                  <c:v>432</c:v>
                </c:pt>
                <c:pt idx="5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104E-8DC8-6393F44D3FD1}"/>
            </c:ext>
          </c:extLst>
        </c:ser>
        <c:ser>
          <c:idx val="1"/>
          <c:order val="1"/>
          <c:tx>
            <c:strRef>
              <c:f>'COD Analysis'!$L$6</c:f>
              <c:strCache>
                <c:ptCount val="1"/>
                <c:pt idx="0">
                  <c:v>No EW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'COD Analysis'!$J$7:$J$12</c:f>
              <c:numCache>
                <c:formatCode>m/d/yyyy</c:formatCode>
                <c:ptCount val="6"/>
                <c:pt idx="0">
                  <c:v>43525</c:v>
                </c:pt>
                <c:pt idx="1">
                  <c:v>43532</c:v>
                </c:pt>
                <c:pt idx="2">
                  <c:v>43539</c:v>
                </c:pt>
                <c:pt idx="3">
                  <c:v>43553</c:v>
                </c:pt>
                <c:pt idx="4">
                  <c:v>43564</c:v>
                </c:pt>
                <c:pt idx="5">
                  <c:v>43574</c:v>
                </c:pt>
              </c:numCache>
            </c:numRef>
          </c:cat>
          <c:val>
            <c:numRef>
              <c:f>'COD Analysis'!$L$7:$L$12</c:f>
              <c:numCache>
                <c:formatCode>General</c:formatCode>
                <c:ptCount val="6"/>
                <c:pt idx="0">
                  <c:v>1812</c:v>
                </c:pt>
                <c:pt idx="1">
                  <c:v>548</c:v>
                </c:pt>
                <c:pt idx="2">
                  <c:v>588</c:v>
                </c:pt>
                <c:pt idx="3">
                  <c:v>428</c:v>
                </c:pt>
                <c:pt idx="4">
                  <c:v>480</c:v>
                </c:pt>
                <c:pt idx="5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104E-8DC8-6393F44D3FD1}"/>
            </c:ext>
          </c:extLst>
        </c:ser>
        <c:ser>
          <c:idx val="2"/>
          <c:order val="2"/>
          <c:tx>
            <c:strRef>
              <c:f>'COD Analysis'!$M$6</c:f>
              <c:strCache>
                <c:ptCount val="1"/>
                <c:pt idx="0">
                  <c:v>With EW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'COD Analysis'!$J$7:$J$12</c:f>
              <c:numCache>
                <c:formatCode>m/d/yyyy</c:formatCode>
                <c:ptCount val="6"/>
                <c:pt idx="0">
                  <c:v>43525</c:v>
                </c:pt>
                <c:pt idx="1">
                  <c:v>43532</c:v>
                </c:pt>
                <c:pt idx="2">
                  <c:v>43539</c:v>
                </c:pt>
                <c:pt idx="3">
                  <c:v>43553</c:v>
                </c:pt>
                <c:pt idx="4">
                  <c:v>43564</c:v>
                </c:pt>
                <c:pt idx="5">
                  <c:v>43574</c:v>
                </c:pt>
              </c:numCache>
            </c:numRef>
          </c:cat>
          <c:val>
            <c:numRef>
              <c:f>'COD Analysis'!$M$7:$M$12</c:f>
              <c:numCache>
                <c:formatCode>General</c:formatCode>
                <c:ptCount val="6"/>
                <c:pt idx="0">
                  <c:v>916</c:v>
                </c:pt>
                <c:pt idx="1">
                  <c:v>528</c:v>
                </c:pt>
                <c:pt idx="2">
                  <c:v>548</c:v>
                </c:pt>
                <c:pt idx="3">
                  <c:v>408</c:v>
                </c:pt>
                <c:pt idx="4">
                  <c:v>472</c:v>
                </c:pt>
                <c:pt idx="5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2-104E-8DC8-6393F44D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91647"/>
        <c:axId val="139500975"/>
      </c:lineChart>
      <c:dateAx>
        <c:axId val="14069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00975"/>
        <c:crosses val="autoZero"/>
        <c:auto val="1"/>
        <c:lblOffset val="100"/>
        <c:baseTimeUnit val="days"/>
      </c:dateAx>
      <c:valAx>
        <c:axId val="1395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9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Vermifilter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'Worm Count'!$B$1</c:f>
              <c:strCache>
                <c:ptCount val="1"/>
                <c:pt idx="0">
                  <c:v>Adult worms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'Worm Count'!$A$3:$A$11</c:f>
              <c:strCache>
                <c:ptCount val="9"/>
                <c:pt idx="0">
                  <c:v>Sand level</c:v>
                </c:pt>
                <c:pt idx="1">
                  <c:v>1 - 10 cm</c:v>
                </c:pt>
                <c:pt idx="2">
                  <c:v>10 - 14 cm</c:v>
                </c:pt>
                <c:pt idx="3">
                  <c:v>14 -17 cm</c:v>
                </c:pt>
                <c:pt idx="4">
                  <c:v>17 -21 cm</c:v>
                </c:pt>
                <c:pt idx="5">
                  <c:v>21 - 25 cm</c:v>
                </c:pt>
                <c:pt idx="6">
                  <c:v>21 - 25 cm</c:v>
                </c:pt>
                <c:pt idx="7">
                  <c:v>25 - 31 cm</c:v>
                </c:pt>
                <c:pt idx="8">
                  <c:v>Rock level</c:v>
                </c:pt>
              </c:strCache>
            </c:strRef>
          </c:cat>
          <c:val>
            <c:numRef>
              <c:f>'Worm Count'!$B$3:$B$11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1-284B-97AD-D5AA3B3D5FDF}"/>
            </c:ext>
          </c:extLst>
        </c:ser>
        <c:ser>
          <c:idx val="1"/>
          <c:order val="1"/>
          <c:tx>
            <c:strRef>
              <c:f>'Worm Count'!$C$1</c:f>
              <c:strCache>
                <c:ptCount val="1"/>
                <c:pt idx="0">
                  <c:v>Juvinile Worm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'Worm Count'!$A$3:$A$11</c:f>
              <c:strCache>
                <c:ptCount val="9"/>
                <c:pt idx="0">
                  <c:v>Sand level</c:v>
                </c:pt>
                <c:pt idx="1">
                  <c:v>1 - 10 cm</c:v>
                </c:pt>
                <c:pt idx="2">
                  <c:v>10 - 14 cm</c:v>
                </c:pt>
                <c:pt idx="3">
                  <c:v>14 -17 cm</c:v>
                </c:pt>
                <c:pt idx="4">
                  <c:v>17 -21 cm</c:v>
                </c:pt>
                <c:pt idx="5">
                  <c:v>21 - 25 cm</c:v>
                </c:pt>
                <c:pt idx="6">
                  <c:v>21 - 25 cm</c:v>
                </c:pt>
                <c:pt idx="7">
                  <c:v>25 - 31 cm</c:v>
                </c:pt>
                <c:pt idx="8">
                  <c:v>Rock level</c:v>
                </c:pt>
              </c:strCache>
            </c:strRef>
          </c:cat>
          <c:val>
            <c:numRef>
              <c:f>'Worm Count'!$C$3:$C$11</c:f>
              <c:numCache>
                <c:formatCode>General</c:formatCode>
                <c:ptCount val="9"/>
                <c:pt idx="0">
                  <c:v>11</c:v>
                </c:pt>
                <c:pt idx="1">
                  <c:v>23</c:v>
                </c:pt>
                <c:pt idx="2">
                  <c:v>12</c:v>
                </c:pt>
                <c:pt idx="3">
                  <c:v>4</c:v>
                </c:pt>
                <c:pt idx="4">
                  <c:v>6</c:v>
                </c:pt>
                <c:pt idx="5">
                  <c:v>11</c:v>
                </c:pt>
                <c:pt idx="6">
                  <c:v>14</c:v>
                </c:pt>
                <c:pt idx="7">
                  <c:v>7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1-284B-97AD-D5AA3B3D5FDF}"/>
            </c:ext>
          </c:extLst>
        </c:ser>
        <c:ser>
          <c:idx val="2"/>
          <c:order val="2"/>
          <c:tx>
            <c:strRef>
              <c:f>'Worm Count'!$D$1</c:f>
              <c:strCache>
                <c:ptCount val="1"/>
                <c:pt idx="0">
                  <c:v>Cocoons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'Worm Count'!$A$3:$A$11</c:f>
              <c:strCache>
                <c:ptCount val="9"/>
                <c:pt idx="0">
                  <c:v>Sand level</c:v>
                </c:pt>
                <c:pt idx="1">
                  <c:v>1 - 10 cm</c:v>
                </c:pt>
                <c:pt idx="2">
                  <c:v>10 - 14 cm</c:v>
                </c:pt>
                <c:pt idx="3">
                  <c:v>14 -17 cm</c:v>
                </c:pt>
                <c:pt idx="4">
                  <c:v>17 -21 cm</c:v>
                </c:pt>
                <c:pt idx="5">
                  <c:v>21 - 25 cm</c:v>
                </c:pt>
                <c:pt idx="6">
                  <c:v>21 - 25 cm</c:v>
                </c:pt>
                <c:pt idx="7">
                  <c:v>25 - 31 cm</c:v>
                </c:pt>
                <c:pt idx="8">
                  <c:v>Rock level</c:v>
                </c:pt>
              </c:strCache>
            </c:strRef>
          </c:cat>
          <c:val>
            <c:numRef>
              <c:f>'Worm Count'!$D$3:$D$11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12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1-284B-97AD-D5AA3B3D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713391"/>
        <c:axId val="597344927"/>
      </c:lineChart>
      <c:catAx>
        <c:axId val="4937133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</a:t>
                </a:r>
                <a:r>
                  <a:rPr lang="en-US" baseline="0"/>
                  <a:t>h of vermifilter (cm)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4927"/>
        <c:crosses val="autoZero"/>
        <c:auto val="1"/>
        <c:lblAlgn val="ctr"/>
        <c:lblOffset val="100"/>
        <c:noMultiLvlLbl val="0"/>
      </c:catAx>
      <c:valAx>
        <c:axId val="59734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</a:t>
                </a:r>
                <a:r>
                  <a:rPr lang="en-US" baseline="0"/>
                  <a:t> of worms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713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</a:t>
            </a:r>
            <a:r>
              <a:rPr lang="en-US" baseline="0"/>
              <a:t> of worms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'Worm Count'!$B$27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'Worm Count'!$A$28:$A$31</c:f>
              <c:strCache>
                <c:ptCount val="4"/>
                <c:pt idx="0">
                  <c:v>Initial </c:v>
                </c:pt>
                <c:pt idx="1">
                  <c:v>Final</c:v>
                </c:pt>
                <c:pt idx="2">
                  <c:v>Initial </c:v>
                </c:pt>
                <c:pt idx="3">
                  <c:v>Final</c:v>
                </c:pt>
              </c:strCache>
            </c:strRef>
          </c:cat>
          <c:val>
            <c:numRef>
              <c:f>'Worm Count'!$B$28:$B$31</c:f>
              <c:numCache>
                <c:formatCode>General</c:formatCode>
                <c:ptCount val="4"/>
                <c:pt idx="0">
                  <c:v>70</c:v>
                </c:pt>
                <c:pt idx="1">
                  <c:v>95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A-CD45-88EA-08712B37BA9A}"/>
            </c:ext>
          </c:extLst>
        </c:ser>
        <c:ser>
          <c:idx val="1"/>
          <c:order val="1"/>
          <c:tx>
            <c:strRef>
              <c:f>'Worm Count'!$C$27</c:f>
              <c:strCache>
                <c:ptCount val="1"/>
                <c:pt idx="0">
                  <c:v>Juviniles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'Worm Count'!$A$28:$A$31</c:f>
              <c:strCache>
                <c:ptCount val="4"/>
                <c:pt idx="0">
                  <c:v>Initial </c:v>
                </c:pt>
                <c:pt idx="1">
                  <c:v>Final</c:v>
                </c:pt>
                <c:pt idx="2">
                  <c:v>Initial </c:v>
                </c:pt>
                <c:pt idx="3">
                  <c:v>Final</c:v>
                </c:pt>
              </c:strCache>
            </c:strRef>
          </c:cat>
          <c:val>
            <c:numRef>
              <c:f>'Worm Count'!$C$28:$C$31</c:f>
              <c:numCache>
                <c:formatCode>General</c:formatCode>
                <c:ptCount val="4"/>
                <c:pt idx="0">
                  <c:v>0</c:v>
                </c:pt>
                <c:pt idx="1">
                  <c:v>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A-CD45-88EA-08712B37BA9A}"/>
            </c:ext>
          </c:extLst>
        </c:ser>
        <c:ser>
          <c:idx val="2"/>
          <c:order val="2"/>
          <c:tx>
            <c:strRef>
              <c:f>'Worm Count'!$D$27</c:f>
              <c:strCache>
                <c:ptCount val="1"/>
                <c:pt idx="0">
                  <c:v>Cocoons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'Worm Count'!$A$28:$A$31</c:f>
              <c:strCache>
                <c:ptCount val="4"/>
                <c:pt idx="0">
                  <c:v>Initial </c:v>
                </c:pt>
                <c:pt idx="1">
                  <c:v>Final</c:v>
                </c:pt>
                <c:pt idx="2">
                  <c:v>Initial </c:v>
                </c:pt>
                <c:pt idx="3">
                  <c:v>Final</c:v>
                </c:pt>
              </c:strCache>
            </c:strRef>
          </c:cat>
          <c:val>
            <c:numRef>
              <c:f>'Worm Count'!$D$28:$D$31</c:f>
              <c:numCache>
                <c:formatCode>General</c:formatCode>
                <c:ptCount val="4"/>
                <c:pt idx="0">
                  <c:v>0</c:v>
                </c:pt>
                <c:pt idx="1">
                  <c:v>65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7A-CD45-88EA-08712B37B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22383"/>
        <c:axId val="151324063"/>
      </c:barChart>
      <c:catAx>
        <c:axId val="151322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Vermifilter		</a:t>
                </a:r>
                <a:r>
                  <a:rPr lang="en-US" baseline="0"/>
                  <a:t>     Filter w/out worms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24063"/>
        <c:crosses val="autoZero"/>
        <c:auto val="1"/>
        <c:lblAlgn val="ctr"/>
        <c:lblOffset val="100"/>
        <c:noMultiLvlLbl val="0"/>
      </c:catAx>
      <c:valAx>
        <c:axId val="151324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worms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322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1559560</xdr:colOff>
      <xdr:row>20</xdr:row>
      <xdr:rowOff>5080</xdr:rowOff>
    </xdr:from>
    <xdr:to>
      <xdr:col>15</xdr:col>
      <xdr:colOff>543560</xdr:colOff>
      <xdr:row>35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F2129A-5900-4A4D-BA6C-22D8B103D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31750</xdr:colOff>
      <xdr:row>2</xdr:row>
      <xdr:rowOff>101600</xdr:rowOff>
    </xdr:from>
    <xdr:to>
      <xdr:col>13</xdr:col>
      <xdr:colOff>234950</xdr:colOff>
      <xdr:row>16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F82A99-3767-4246-A098-C63B23D00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328930</xdr:colOff>
      <xdr:row>20</xdr:row>
      <xdr:rowOff>7620</xdr:rowOff>
    </xdr:from>
    <xdr:to>
      <xdr:col>7</xdr:col>
      <xdr:colOff>875030</xdr:colOff>
      <xdr:row>34</xdr:row>
      <xdr:rowOff>83820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5D331BE-900F-F043-AA86-F989DE576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opLeftCell="E3" zoomScale="125" workbookViewId="0" xr3:uid="{AEA406A1-0E4B-5B11-9CD5-51D6E497D94C}">
      <selection activeCell="N11" sqref="N11"/>
    </sheetView>
  </sheetViews>
  <sheetFormatPr defaultColWidth="8.85546875" defaultRowHeight="15"/>
  <cols>
    <col min="1" max="1" width="11" bestFit="1" customWidth="1"/>
    <col min="2" max="2" width="10.28515625" customWidth="1"/>
    <col min="3" max="3" width="12.42578125" customWidth="1"/>
    <col min="4" max="4" width="11.7109375" customWidth="1"/>
    <col min="5" max="5" width="19.42578125" bestFit="1" customWidth="1"/>
    <col min="6" max="6" width="10.28515625" customWidth="1"/>
    <col min="7" max="7" width="12" style="7" customWidth="1"/>
    <col min="8" max="8" width="6.140625" customWidth="1"/>
    <col min="9" max="9" width="20.42578125" bestFit="1" customWidth="1"/>
    <col min="10" max="10" width="10.28515625" customWidth="1"/>
    <col min="11" max="11" width="10.85546875" customWidth="1"/>
    <col min="14" max="14" width="20" customWidth="1"/>
  </cols>
  <sheetData>
    <row r="1" spans="1:14">
      <c r="A1" t="s">
        <v>0</v>
      </c>
    </row>
    <row r="3" spans="1:14" s="3" customFormat="1" ht="32.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  <c r="H3" s="2"/>
      <c r="I3" s="2" t="s">
        <v>8</v>
      </c>
    </row>
    <row r="4" spans="1:14">
      <c r="A4" t="s">
        <v>9</v>
      </c>
      <c r="B4" s="4">
        <v>43525</v>
      </c>
      <c r="C4" s="4">
        <v>43511</v>
      </c>
      <c r="D4">
        <v>0.29099999999999998</v>
      </c>
      <c r="E4">
        <f>D4-0.018</f>
        <v>0.27299999999999996</v>
      </c>
      <c r="F4">
        <v>2</v>
      </c>
      <c r="G4" s="6">
        <f>E4/0.0005*F4</f>
        <v>1091.9999999999998</v>
      </c>
      <c r="H4" s="1"/>
      <c r="I4" t="s">
        <v>10</v>
      </c>
    </row>
    <row r="5" spans="1:14">
      <c r="A5" t="s">
        <v>11</v>
      </c>
      <c r="B5" s="4">
        <v>43525</v>
      </c>
      <c r="C5" s="4">
        <v>43511</v>
      </c>
      <c r="D5">
        <v>0.47099999999999997</v>
      </c>
      <c r="E5">
        <f t="shared" ref="E5:E33" si="0">D5-0.018</f>
        <v>0.45299999999999996</v>
      </c>
      <c r="F5">
        <v>2</v>
      </c>
      <c r="G5" s="6">
        <f t="shared" ref="G5:G33" si="1">E5/0.0005*F5</f>
        <v>1811.9999999999998</v>
      </c>
      <c r="I5" t="s">
        <v>10</v>
      </c>
    </row>
    <row r="6" spans="1:14">
      <c r="A6" t="s">
        <v>12</v>
      </c>
      <c r="B6" s="4">
        <v>43525</v>
      </c>
      <c r="C6" s="4">
        <v>43511</v>
      </c>
      <c r="D6">
        <v>0.247</v>
      </c>
      <c r="E6">
        <f t="shared" si="0"/>
        <v>0.22900000000000001</v>
      </c>
      <c r="F6">
        <v>2</v>
      </c>
      <c r="G6" s="6">
        <f t="shared" si="1"/>
        <v>916</v>
      </c>
      <c r="I6" t="s">
        <v>10</v>
      </c>
      <c r="J6" t="s">
        <v>13</v>
      </c>
      <c r="K6" t="s">
        <v>14</v>
      </c>
      <c r="L6" t="s">
        <v>11</v>
      </c>
      <c r="M6" t="s">
        <v>15</v>
      </c>
      <c r="N6" t="s">
        <v>16</v>
      </c>
    </row>
    <row r="7" spans="1:14">
      <c r="A7" t="s">
        <v>9</v>
      </c>
      <c r="B7" s="4">
        <v>43532</v>
      </c>
      <c r="C7" s="4"/>
      <c r="D7">
        <v>0.159</v>
      </c>
      <c r="E7">
        <f t="shared" si="0"/>
        <v>0.14100000000000001</v>
      </c>
      <c r="F7">
        <v>2</v>
      </c>
      <c r="G7" s="6">
        <f t="shared" si="1"/>
        <v>564</v>
      </c>
      <c r="J7" s="20">
        <v>43525</v>
      </c>
      <c r="K7" s="21">
        <v>1092</v>
      </c>
      <c r="L7" s="21">
        <v>1812</v>
      </c>
      <c r="M7" s="21">
        <v>916</v>
      </c>
      <c r="N7" s="21" t="s">
        <v>17</v>
      </c>
    </row>
    <row r="8" spans="1:14">
      <c r="A8" t="s">
        <v>11</v>
      </c>
      <c r="B8" s="4">
        <v>43532</v>
      </c>
      <c r="C8" s="4"/>
      <c r="D8">
        <v>0.155</v>
      </c>
      <c r="E8">
        <f t="shared" si="0"/>
        <v>0.13700000000000001</v>
      </c>
      <c r="F8">
        <v>2</v>
      </c>
      <c r="G8" s="6">
        <f t="shared" si="1"/>
        <v>548</v>
      </c>
      <c r="J8" s="16">
        <v>43532</v>
      </c>
      <c r="K8" s="17">
        <v>564</v>
      </c>
      <c r="L8" s="17">
        <v>548</v>
      </c>
      <c r="M8" s="17">
        <v>528</v>
      </c>
      <c r="N8" s="17" t="s">
        <v>18</v>
      </c>
    </row>
    <row r="9" spans="1:14" s="9" customFormat="1">
      <c r="A9" t="s">
        <v>12</v>
      </c>
      <c r="B9" s="4">
        <v>43532</v>
      </c>
      <c r="C9" s="4"/>
      <c r="D9" s="9">
        <v>0.15</v>
      </c>
      <c r="E9">
        <f t="shared" si="0"/>
        <v>0.13200000000000001</v>
      </c>
      <c r="F9">
        <v>2</v>
      </c>
      <c r="G9" s="10">
        <f t="shared" si="1"/>
        <v>528</v>
      </c>
      <c r="I9"/>
      <c r="J9" s="18">
        <v>43539</v>
      </c>
      <c r="K9" s="19">
        <v>540</v>
      </c>
      <c r="L9" s="19">
        <v>588</v>
      </c>
      <c r="M9" s="19">
        <v>548</v>
      </c>
      <c r="N9" s="19"/>
    </row>
    <row r="10" spans="1:14">
      <c r="A10" t="s">
        <v>9</v>
      </c>
      <c r="B10" s="4">
        <v>43539</v>
      </c>
      <c r="C10" s="4"/>
      <c r="D10" s="12">
        <v>0.153</v>
      </c>
      <c r="E10">
        <f t="shared" si="0"/>
        <v>0.13500000000000001</v>
      </c>
      <c r="F10">
        <v>2</v>
      </c>
      <c r="G10" s="6">
        <f t="shared" si="1"/>
        <v>540</v>
      </c>
      <c r="J10" s="22">
        <v>43553</v>
      </c>
      <c r="K10" s="23">
        <v>392</v>
      </c>
      <c r="L10" s="23">
        <v>428</v>
      </c>
      <c r="M10" s="23">
        <v>408</v>
      </c>
      <c r="N10" s="24" t="s">
        <v>19</v>
      </c>
    </row>
    <row r="11" spans="1:14">
      <c r="A11" t="s">
        <v>11</v>
      </c>
      <c r="B11" s="4">
        <v>43539</v>
      </c>
      <c r="C11" s="4"/>
      <c r="D11" s="12">
        <v>0.16500000000000001</v>
      </c>
      <c r="E11">
        <f t="shared" si="0"/>
        <v>0.14700000000000002</v>
      </c>
      <c r="F11">
        <v>2</v>
      </c>
      <c r="G11" s="6">
        <f t="shared" si="1"/>
        <v>588.00000000000011</v>
      </c>
      <c r="J11" s="25">
        <v>43564</v>
      </c>
      <c r="K11" s="26">
        <v>432</v>
      </c>
      <c r="L11" s="26">
        <v>480</v>
      </c>
      <c r="M11" s="26">
        <v>472</v>
      </c>
      <c r="N11" s="27" t="s">
        <v>20</v>
      </c>
    </row>
    <row r="12" spans="1:14">
      <c r="A12" t="s">
        <v>12</v>
      </c>
      <c r="B12" s="4">
        <v>43539</v>
      </c>
      <c r="C12" s="4"/>
      <c r="D12" s="12">
        <v>0.155</v>
      </c>
      <c r="E12">
        <f t="shared" si="0"/>
        <v>0.13700000000000001</v>
      </c>
      <c r="F12">
        <v>2</v>
      </c>
      <c r="G12" s="6">
        <f t="shared" si="1"/>
        <v>548</v>
      </c>
      <c r="J12" s="25">
        <v>43574</v>
      </c>
      <c r="K12" s="26">
        <v>464</v>
      </c>
      <c r="L12" s="26">
        <v>556</v>
      </c>
      <c r="M12" s="26">
        <v>372</v>
      </c>
      <c r="N12" s="27"/>
    </row>
    <row r="13" spans="1:14">
      <c r="A13" t="s">
        <v>9</v>
      </c>
      <c r="B13" s="4">
        <v>43553</v>
      </c>
      <c r="D13" s="12">
        <v>0.11600000000000001</v>
      </c>
      <c r="E13">
        <f t="shared" si="0"/>
        <v>9.8000000000000004E-2</v>
      </c>
      <c r="F13">
        <v>2</v>
      </c>
      <c r="G13" s="6">
        <f t="shared" si="1"/>
        <v>392</v>
      </c>
      <c r="K13" s="4"/>
      <c r="L13" s="8"/>
      <c r="M13" s="8"/>
      <c r="N13" s="8"/>
    </row>
    <row r="14" spans="1:14">
      <c r="A14" t="s">
        <v>11</v>
      </c>
      <c r="B14" s="4">
        <v>43553</v>
      </c>
      <c r="D14" s="12">
        <v>0.125</v>
      </c>
      <c r="E14">
        <f t="shared" si="0"/>
        <v>0.107</v>
      </c>
      <c r="F14">
        <v>2</v>
      </c>
      <c r="G14" s="6">
        <f t="shared" si="1"/>
        <v>428</v>
      </c>
      <c r="K14" s="4"/>
      <c r="L14" s="8"/>
      <c r="M14" s="8"/>
      <c r="N14" s="8"/>
    </row>
    <row r="15" spans="1:14">
      <c r="A15" t="s">
        <v>12</v>
      </c>
      <c r="B15" s="4">
        <v>43553</v>
      </c>
      <c r="D15" s="12">
        <v>0.12</v>
      </c>
      <c r="E15">
        <f t="shared" si="0"/>
        <v>0.10199999999999999</v>
      </c>
      <c r="F15">
        <v>2</v>
      </c>
      <c r="G15" s="6">
        <f t="shared" si="1"/>
        <v>407.99999999999994</v>
      </c>
    </row>
    <row r="16" spans="1:14">
      <c r="A16" t="s">
        <v>9</v>
      </c>
      <c r="B16" s="11">
        <v>43564</v>
      </c>
      <c r="D16" s="12">
        <v>0.126</v>
      </c>
      <c r="E16">
        <f t="shared" si="0"/>
        <v>0.108</v>
      </c>
      <c r="F16">
        <v>2</v>
      </c>
      <c r="G16" s="6">
        <f t="shared" si="1"/>
        <v>432</v>
      </c>
    </row>
    <row r="17" spans="1:7">
      <c r="A17" t="s">
        <v>11</v>
      </c>
      <c r="B17" s="11">
        <v>43564</v>
      </c>
      <c r="D17" s="12">
        <v>0.13800000000000001</v>
      </c>
      <c r="E17">
        <f t="shared" si="0"/>
        <v>0.12000000000000001</v>
      </c>
      <c r="F17">
        <v>2</v>
      </c>
      <c r="G17" s="6">
        <f t="shared" si="1"/>
        <v>480</v>
      </c>
    </row>
    <row r="18" spans="1:7">
      <c r="A18" t="s">
        <v>12</v>
      </c>
      <c r="B18" s="11">
        <v>43564</v>
      </c>
      <c r="D18" s="12">
        <v>0.13600000000000001</v>
      </c>
      <c r="E18">
        <f t="shared" si="0"/>
        <v>0.11800000000000001</v>
      </c>
      <c r="F18">
        <v>2</v>
      </c>
      <c r="G18" s="6">
        <f t="shared" si="1"/>
        <v>472</v>
      </c>
    </row>
    <row r="19" spans="1:7">
      <c r="A19" t="s">
        <v>21</v>
      </c>
      <c r="B19" s="11">
        <v>43562</v>
      </c>
      <c r="D19" s="12">
        <v>8.1000000000000003E-2</v>
      </c>
      <c r="E19">
        <f t="shared" si="0"/>
        <v>6.3E-2</v>
      </c>
      <c r="F19">
        <v>2</v>
      </c>
      <c r="G19" s="6">
        <f t="shared" si="1"/>
        <v>252</v>
      </c>
    </row>
    <row r="20" spans="1:7">
      <c r="A20" t="s">
        <v>22</v>
      </c>
      <c r="B20" s="11">
        <v>43562</v>
      </c>
      <c r="D20" s="12">
        <v>6.6000000000000003E-2</v>
      </c>
      <c r="E20">
        <f t="shared" si="0"/>
        <v>4.8000000000000001E-2</v>
      </c>
      <c r="F20">
        <v>4</v>
      </c>
      <c r="G20" s="6">
        <f t="shared" si="1"/>
        <v>384</v>
      </c>
    </row>
    <row r="21" spans="1:7">
      <c r="A21" t="s">
        <v>23</v>
      </c>
      <c r="B21" s="11">
        <v>43562</v>
      </c>
      <c r="D21" s="12">
        <v>6.7000000000000004E-2</v>
      </c>
      <c r="E21">
        <f t="shared" si="0"/>
        <v>4.9000000000000002E-2</v>
      </c>
      <c r="F21">
        <v>1</v>
      </c>
      <c r="G21" s="6">
        <f t="shared" si="1"/>
        <v>98</v>
      </c>
    </row>
    <row r="22" spans="1:7">
      <c r="A22" t="s">
        <v>24</v>
      </c>
      <c r="B22" s="11">
        <v>43562</v>
      </c>
      <c r="D22" s="12">
        <v>6.0999999999999999E-2</v>
      </c>
      <c r="E22">
        <f t="shared" si="0"/>
        <v>4.2999999999999997E-2</v>
      </c>
      <c r="F22">
        <v>8</v>
      </c>
      <c r="G22" s="6">
        <f t="shared" si="1"/>
        <v>687.99999999999989</v>
      </c>
    </row>
    <row r="23" spans="1:7">
      <c r="A23" t="s">
        <v>25</v>
      </c>
      <c r="B23" s="11">
        <v>43564</v>
      </c>
      <c r="D23" s="12">
        <v>1.7999999999999999E-2</v>
      </c>
      <c r="E23">
        <f t="shared" si="0"/>
        <v>0</v>
      </c>
      <c r="F23">
        <v>0</v>
      </c>
      <c r="G23" s="6">
        <f t="shared" si="1"/>
        <v>0</v>
      </c>
    </row>
    <row r="24" spans="1:7">
      <c r="A24" t="s">
        <v>9</v>
      </c>
      <c r="B24" s="11">
        <v>43574</v>
      </c>
      <c r="D24" s="12">
        <v>0.13400000000000001</v>
      </c>
      <c r="E24">
        <f t="shared" si="0"/>
        <v>0.11600000000000001</v>
      </c>
      <c r="F24">
        <v>2</v>
      </c>
      <c r="G24" s="7">
        <f t="shared" si="1"/>
        <v>464</v>
      </c>
    </row>
    <row r="25" spans="1:7">
      <c r="A25" t="s">
        <v>11</v>
      </c>
      <c r="B25" s="11">
        <v>43574</v>
      </c>
      <c r="D25">
        <v>0.157</v>
      </c>
      <c r="E25">
        <f t="shared" si="0"/>
        <v>0.13900000000000001</v>
      </c>
      <c r="F25">
        <v>2</v>
      </c>
      <c r="G25" s="7">
        <f t="shared" si="1"/>
        <v>556</v>
      </c>
    </row>
    <row r="26" spans="1:7">
      <c r="A26" t="s">
        <v>12</v>
      </c>
      <c r="B26" s="11">
        <v>43574</v>
      </c>
      <c r="D26">
        <v>0.111</v>
      </c>
      <c r="E26">
        <f t="shared" si="0"/>
        <v>9.2999999999999999E-2</v>
      </c>
      <c r="F26">
        <v>2</v>
      </c>
      <c r="G26" s="7">
        <f t="shared" si="1"/>
        <v>372</v>
      </c>
    </row>
    <row r="27" spans="1:7">
      <c r="A27" t="s">
        <v>26</v>
      </c>
      <c r="B27" s="11">
        <v>43574</v>
      </c>
      <c r="D27">
        <v>1.7999999999999999E-2</v>
      </c>
      <c r="E27">
        <f t="shared" si="0"/>
        <v>0</v>
      </c>
      <c r="F27">
        <v>0</v>
      </c>
      <c r="G27" s="7">
        <f t="shared" si="1"/>
        <v>0</v>
      </c>
    </row>
    <row r="28" spans="1:7">
      <c r="B28" s="11"/>
    </row>
    <row r="29" spans="1:7">
      <c r="A29" t="s">
        <v>27</v>
      </c>
    </row>
    <row r="30" spans="1:7">
      <c r="A30" t="s">
        <v>28</v>
      </c>
      <c r="D30">
        <v>0.94299999999999995</v>
      </c>
      <c r="E30">
        <f t="shared" si="0"/>
        <v>0.92499999999999993</v>
      </c>
      <c r="F30">
        <v>10</v>
      </c>
      <c r="G30" s="7">
        <f t="shared" si="1"/>
        <v>18499.999999999996</v>
      </c>
    </row>
    <row r="31" spans="1:7">
      <c r="A31" t="s">
        <v>29</v>
      </c>
      <c r="D31">
        <v>0.54700000000000004</v>
      </c>
      <c r="E31">
        <f t="shared" si="0"/>
        <v>0.52900000000000003</v>
      </c>
      <c r="F31">
        <v>20</v>
      </c>
      <c r="G31" s="7">
        <f t="shared" si="1"/>
        <v>21160</v>
      </c>
    </row>
    <row r="32" spans="1:7">
      <c r="A32" t="s">
        <v>30</v>
      </c>
      <c r="D32">
        <v>0.66</v>
      </c>
      <c r="E32">
        <f t="shared" si="0"/>
        <v>0.64200000000000002</v>
      </c>
      <c r="F32">
        <v>10</v>
      </c>
      <c r="G32" s="7">
        <f t="shared" si="1"/>
        <v>12840</v>
      </c>
    </row>
    <row r="33" spans="1:7">
      <c r="A33" t="s">
        <v>31</v>
      </c>
      <c r="D33">
        <v>1.0209999999999999</v>
      </c>
      <c r="E33">
        <f t="shared" si="0"/>
        <v>1.0029999999999999</v>
      </c>
      <c r="F33">
        <v>10</v>
      </c>
      <c r="G33" s="7">
        <f t="shared" si="1"/>
        <v>20059.999999999996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 xr3:uid="{958C4451-9541-5A59-BF78-D2F731DF1C81}">
      <selection activeCell="D26" sqref="D26"/>
    </sheetView>
  </sheetViews>
  <sheetFormatPr defaultColWidth="11.42578125" defaultRowHeight="15"/>
  <sheetData>
    <row r="1" spans="1:6" ht="15.95">
      <c r="A1" t="s">
        <v>1</v>
      </c>
      <c r="B1" t="s">
        <v>13</v>
      </c>
      <c r="C1" t="s">
        <v>32</v>
      </c>
      <c r="D1" s="28" t="s">
        <v>33</v>
      </c>
      <c r="E1" s="29" t="s">
        <v>34</v>
      </c>
      <c r="F1" s="30" t="s">
        <v>35</v>
      </c>
    </row>
    <row r="2" spans="1:6" s="32" customFormat="1" ht="15.95">
      <c r="A2" s="32" t="s">
        <v>9</v>
      </c>
      <c r="B2" s="33">
        <v>43532</v>
      </c>
      <c r="C2" s="32">
        <v>0.11600000000000001</v>
      </c>
      <c r="D2" s="34">
        <f>(C2-0.0007)/0.006</f>
        <v>19.216666666666665</v>
      </c>
      <c r="E2" s="35">
        <v>50</v>
      </c>
      <c r="F2" s="36">
        <f t="shared" ref="F2:F13" si="0">D2/E2</f>
        <v>0.3843333333333333</v>
      </c>
    </row>
    <row r="3" spans="1:6" ht="15.95">
      <c r="A3" t="s">
        <v>11</v>
      </c>
      <c r="B3" s="4">
        <v>43532</v>
      </c>
      <c r="C3">
        <v>0.13</v>
      </c>
      <c r="D3" s="30">
        <f t="shared" ref="D3:D13" si="1">(C3-0.0007)/0.006</f>
        <v>21.55</v>
      </c>
      <c r="E3" s="29">
        <v>50</v>
      </c>
      <c r="F3" s="31">
        <f t="shared" si="0"/>
        <v>0.43099999999999999</v>
      </c>
    </row>
    <row r="4" spans="1:6" s="37" customFormat="1" ht="15.95">
      <c r="A4" s="37" t="s">
        <v>12</v>
      </c>
      <c r="B4" s="38">
        <v>43532</v>
      </c>
      <c r="C4" s="37">
        <v>0.124</v>
      </c>
      <c r="D4" s="39">
        <f t="shared" si="1"/>
        <v>20.549999999999997</v>
      </c>
      <c r="E4" s="40">
        <v>50</v>
      </c>
      <c r="F4" s="41">
        <f t="shared" si="0"/>
        <v>0.41099999999999992</v>
      </c>
    </row>
    <row r="5" spans="1:6" s="32" customFormat="1" ht="15.95">
      <c r="A5" s="32" t="s">
        <v>9</v>
      </c>
      <c r="B5" s="33">
        <v>43539</v>
      </c>
      <c r="C5" s="32">
        <v>0.128</v>
      </c>
      <c r="D5" s="34">
        <f t="shared" si="1"/>
        <v>21.216666666666665</v>
      </c>
      <c r="E5" s="35">
        <v>50</v>
      </c>
      <c r="F5" s="36">
        <f t="shared" si="0"/>
        <v>0.42433333333333328</v>
      </c>
    </row>
    <row r="6" spans="1:6" ht="15.95">
      <c r="A6" t="s">
        <v>11</v>
      </c>
      <c r="B6" s="4">
        <v>43539</v>
      </c>
      <c r="C6">
        <v>0.14399999999999999</v>
      </c>
      <c r="D6" s="30">
        <f t="shared" si="1"/>
        <v>23.883333333333329</v>
      </c>
      <c r="E6" s="29">
        <v>50</v>
      </c>
      <c r="F6" s="31">
        <f t="shared" si="0"/>
        <v>0.47766666666666657</v>
      </c>
    </row>
    <row r="7" spans="1:6" s="42" customFormat="1" ht="17.100000000000001" thickBot="1">
      <c r="A7" s="42" t="s">
        <v>12</v>
      </c>
      <c r="B7" s="43">
        <v>43539</v>
      </c>
      <c r="C7" s="42">
        <v>0.122</v>
      </c>
      <c r="D7" s="44">
        <f t="shared" si="1"/>
        <v>20.216666666666665</v>
      </c>
      <c r="E7" s="45">
        <v>50</v>
      </c>
      <c r="F7" s="46">
        <f t="shared" si="0"/>
        <v>0.40433333333333332</v>
      </c>
    </row>
    <row r="8" spans="1:6" s="32" customFormat="1" ht="15.95">
      <c r="A8" s="32" t="s">
        <v>9</v>
      </c>
      <c r="B8" s="33">
        <v>43564</v>
      </c>
      <c r="C8" s="32">
        <v>0.09</v>
      </c>
      <c r="D8" s="34">
        <f t="shared" si="1"/>
        <v>14.883333333333331</v>
      </c>
      <c r="E8" s="35">
        <v>50</v>
      </c>
      <c r="F8" s="36">
        <f t="shared" si="0"/>
        <v>0.29766666666666663</v>
      </c>
    </row>
    <row r="9" spans="1:6" ht="15.95">
      <c r="A9" t="s">
        <v>11</v>
      </c>
      <c r="B9" s="4">
        <v>43564</v>
      </c>
      <c r="C9">
        <v>0.1</v>
      </c>
      <c r="D9" s="30">
        <f t="shared" si="1"/>
        <v>16.55</v>
      </c>
      <c r="E9" s="29">
        <v>50</v>
      </c>
      <c r="F9" s="31">
        <f t="shared" si="0"/>
        <v>0.33100000000000002</v>
      </c>
    </row>
    <row r="10" spans="1:6" s="37" customFormat="1" ht="15.95">
      <c r="A10" s="37" t="s">
        <v>12</v>
      </c>
      <c r="B10" s="38">
        <v>43564</v>
      </c>
      <c r="C10" s="37">
        <v>8.6999999999999994E-2</v>
      </c>
      <c r="D10" s="39">
        <f t="shared" si="1"/>
        <v>14.383333333333331</v>
      </c>
      <c r="E10" s="40">
        <v>50</v>
      </c>
      <c r="F10" s="41">
        <f t="shared" si="0"/>
        <v>0.28766666666666663</v>
      </c>
    </row>
    <row r="11" spans="1:6" s="32" customFormat="1" ht="15.95">
      <c r="A11" s="32" t="s">
        <v>9</v>
      </c>
      <c r="B11" s="33">
        <v>43574</v>
      </c>
      <c r="C11" s="32">
        <v>0.11799999999999999</v>
      </c>
      <c r="D11" s="34">
        <f t="shared" si="1"/>
        <v>19.549999999999997</v>
      </c>
      <c r="E11" s="35">
        <v>50</v>
      </c>
      <c r="F11" s="36">
        <f t="shared" si="0"/>
        <v>0.39099999999999996</v>
      </c>
    </row>
    <row r="12" spans="1:6" ht="15.95">
      <c r="A12" t="s">
        <v>11</v>
      </c>
      <c r="B12" s="4">
        <v>43574</v>
      </c>
      <c r="C12">
        <v>0.13200000000000001</v>
      </c>
      <c r="D12" s="30">
        <f t="shared" si="1"/>
        <v>21.883333333333333</v>
      </c>
      <c r="E12" s="29">
        <v>50</v>
      </c>
      <c r="F12" s="31">
        <f t="shared" si="0"/>
        <v>0.43766666666666665</v>
      </c>
    </row>
    <row r="13" spans="1:6" s="37" customFormat="1" ht="15.95">
      <c r="A13" s="37" t="s">
        <v>12</v>
      </c>
      <c r="B13" s="38">
        <v>43574</v>
      </c>
      <c r="C13" s="37">
        <v>0.109</v>
      </c>
      <c r="D13" s="39">
        <f t="shared" si="1"/>
        <v>18.049999999999997</v>
      </c>
      <c r="E13" s="40">
        <v>50</v>
      </c>
      <c r="F13" s="41">
        <f t="shared" si="0"/>
        <v>0.36099999999999993</v>
      </c>
    </row>
    <row r="14" spans="1:6">
      <c r="A14" t="s">
        <v>36</v>
      </c>
      <c r="C14">
        <v>0</v>
      </c>
    </row>
    <row r="15" spans="1:6">
      <c r="A15" t="s">
        <v>37</v>
      </c>
      <c r="C15">
        <v>1.2999999999999999E-2</v>
      </c>
      <c r="D15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abSelected="1" topLeftCell="F1" zoomScale="125" workbookViewId="0" xr3:uid="{842E5F09-E766-5B8D-85AF-A39847EA96FD}">
      <selection activeCell="K23" sqref="K23"/>
    </sheetView>
  </sheetViews>
  <sheetFormatPr defaultColWidth="8.85546875" defaultRowHeight="15"/>
  <cols>
    <col min="1" max="1" width="20.28515625" customWidth="1"/>
    <col min="2" max="6" width="16.7109375" customWidth="1"/>
    <col min="7" max="7" width="19.42578125" bestFit="1" customWidth="1"/>
    <col min="8" max="8" width="17.42578125" customWidth="1"/>
    <col min="9" max="9" width="21.85546875" customWidth="1"/>
  </cols>
  <sheetData>
    <row r="1" spans="1:9">
      <c r="A1" s="13" t="s">
        <v>39</v>
      </c>
      <c r="B1" s="14" t="s">
        <v>40</v>
      </c>
      <c r="C1" s="14" t="s">
        <v>41</v>
      </c>
      <c r="D1" s="14" t="s">
        <v>42</v>
      </c>
      <c r="E1" s="14" t="s">
        <v>43</v>
      </c>
      <c r="F1" s="14" t="s">
        <v>44</v>
      </c>
      <c r="G1" s="14" t="s">
        <v>45</v>
      </c>
      <c r="H1" s="14" t="s">
        <v>46</v>
      </c>
      <c r="I1" t="s">
        <v>47</v>
      </c>
    </row>
    <row r="2" spans="1:9">
      <c r="A2" s="13" t="s">
        <v>48</v>
      </c>
      <c r="B2" s="14"/>
      <c r="C2" s="14"/>
      <c r="D2" s="14"/>
      <c r="E2" s="14">
        <v>70</v>
      </c>
      <c r="F2" s="14">
        <v>252</v>
      </c>
      <c r="G2" s="14">
        <f>F2-E2</f>
        <v>182</v>
      </c>
      <c r="H2" s="14">
        <f>(G2/E2)*100</f>
        <v>260</v>
      </c>
    </row>
    <row r="3" spans="1:9">
      <c r="A3" s="15" t="s">
        <v>49</v>
      </c>
      <c r="B3" s="14">
        <v>3</v>
      </c>
      <c r="C3" s="14">
        <v>11</v>
      </c>
      <c r="D3" s="14">
        <v>0</v>
      </c>
      <c r="E3" s="14"/>
      <c r="F3" s="14"/>
      <c r="G3" s="14"/>
      <c r="H3" s="14"/>
    </row>
    <row r="4" spans="1:9">
      <c r="A4" t="s">
        <v>50</v>
      </c>
      <c r="B4">
        <v>2</v>
      </c>
      <c r="C4" s="14">
        <v>23</v>
      </c>
      <c r="D4" s="14">
        <v>13</v>
      </c>
      <c r="E4" s="14"/>
      <c r="F4" s="14"/>
      <c r="G4" s="14"/>
      <c r="H4" s="14"/>
    </row>
    <row r="5" spans="1:9">
      <c r="A5" s="14" t="s">
        <v>51</v>
      </c>
      <c r="B5" s="14">
        <v>10</v>
      </c>
      <c r="C5" s="14">
        <v>12</v>
      </c>
      <c r="D5" s="14">
        <v>8</v>
      </c>
      <c r="E5" s="14"/>
      <c r="F5" s="14"/>
      <c r="G5" s="14"/>
      <c r="H5" s="14"/>
    </row>
    <row r="6" spans="1:9">
      <c r="A6" s="14" t="s">
        <v>52</v>
      </c>
      <c r="B6" s="14">
        <v>6</v>
      </c>
      <c r="C6" s="14">
        <v>4</v>
      </c>
      <c r="D6" s="14">
        <v>6</v>
      </c>
      <c r="E6" s="14"/>
      <c r="F6" s="14"/>
      <c r="G6" s="14"/>
      <c r="H6" s="14"/>
    </row>
    <row r="7" spans="1:9">
      <c r="A7" s="14" t="s">
        <v>53</v>
      </c>
      <c r="B7" s="14">
        <v>2</v>
      </c>
      <c r="C7" s="14">
        <v>6</v>
      </c>
      <c r="D7" s="14">
        <v>6</v>
      </c>
      <c r="E7" s="14"/>
      <c r="F7" s="14"/>
      <c r="G7" s="14"/>
      <c r="H7" s="14"/>
    </row>
    <row r="8" spans="1:9">
      <c r="A8" s="14" t="s">
        <v>54</v>
      </c>
      <c r="B8" s="14">
        <v>10</v>
      </c>
      <c r="C8" s="14">
        <v>11</v>
      </c>
      <c r="D8" s="14">
        <v>9</v>
      </c>
      <c r="E8" s="14"/>
      <c r="F8" s="14"/>
      <c r="G8" s="14"/>
      <c r="H8" s="14"/>
    </row>
    <row r="9" spans="1:9">
      <c r="A9" s="14" t="s">
        <v>54</v>
      </c>
      <c r="B9" s="14">
        <v>10</v>
      </c>
      <c r="C9" s="14">
        <v>14</v>
      </c>
      <c r="D9" s="14">
        <v>12</v>
      </c>
      <c r="E9" s="14"/>
      <c r="F9" s="14"/>
      <c r="G9" s="14"/>
      <c r="H9" s="14"/>
    </row>
    <row r="10" spans="1:9">
      <c r="A10" s="14" t="s">
        <v>55</v>
      </c>
      <c r="B10" s="14">
        <v>5</v>
      </c>
      <c r="C10" s="14">
        <v>7</v>
      </c>
      <c r="D10" s="14">
        <v>7</v>
      </c>
      <c r="E10" s="14"/>
      <c r="F10" s="14"/>
      <c r="G10" s="14"/>
      <c r="H10" s="14"/>
    </row>
    <row r="11" spans="1:9">
      <c r="A11" s="14" t="s">
        <v>56</v>
      </c>
      <c r="B11" s="14">
        <v>47</v>
      </c>
      <c r="C11" s="14">
        <v>7</v>
      </c>
      <c r="D11" s="14">
        <v>4</v>
      </c>
      <c r="E11" s="14"/>
      <c r="F11" s="14"/>
      <c r="G11" s="14"/>
      <c r="H11" s="14"/>
    </row>
    <row r="12" spans="1:9">
      <c r="A12" s="14" t="s">
        <v>57</v>
      </c>
      <c r="B12" s="14">
        <f>SUM(B1:B11)</f>
        <v>95</v>
      </c>
      <c r="C12" s="14">
        <f>SUM(C1:C11)</f>
        <v>95</v>
      </c>
      <c r="D12" s="14">
        <f>SUM(D1:D11)</f>
        <v>65</v>
      </c>
      <c r="E12" s="14"/>
      <c r="F12" s="14"/>
      <c r="G12" s="14"/>
      <c r="H12" s="14"/>
    </row>
    <row r="13" spans="1:9">
      <c r="A13" s="14" t="s">
        <v>58</v>
      </c>
      <c r="D13">
        <f>SUM(B12:D12)</f>
        <v>255</v>
      </c>
      <c r="E13" s="14"/>
      <c r="F13" s="14"/>
      <c r="G13" s="14"/>
      <c r="H13" s="14"/>
    </row>
    <row r="14" spans="1:9">
      <c r="A14" s="14"/>
      <c r="B14" s="14"/>
      <c r="C14" s="14"/>
    </row>
    <row r="15" spans="1:9">
      <c r="B15" t="s">
        <v>59</v>
      </c>
      <c r="C15" t="s">
        <v>60</v>
      </c>
    </row>
    <row r="16" spans="1:9">
      <c r="A16" t="s">
        <v>48</v>
      </c>
      <c r="B16">
        <v>70</v>
      </c>
      <c r="C16">
        <v>255</v>
      </c>
    </row>
    <row r="17" spans="1:9">
      <c r="A17" t="s">
        <v>61</v>
      </c>
      <c r="B17">
        <v>0</v>
      </c>
      <c r="C17">
        <v>17</v>
      </c>
    </row>
    <row r="19" spans="1:9">
      <c r="A19" t="s">
        <v>62</v>
      </c>
      <c r="B19" t="s">
        <v>63</v>
      </c>
      <c r="C19" t="s">
        <v>64</v>
      </c>
      <c r="D19" t="s">
        <v>65</v>
      </c>
      <c r="I19" t="s">
        <v>66</v>
      </c>
    </row>
    <row r="20" spans="1:9">
      <c r="A20" t="s">
        <v>67</v>
      </c>
      <c r="B20">
        <v>10</v>
      </c>
      <c r="C20">
        <v>0</v>
      </c>
      <c r="D20">
        <v>0</v>
      </c>
    </row>
    <row r="21" spans="1:9">
      <c r="A21" t="s">
        <v>68</v>
      </c>
      <c r="B21">
        <v>7</v>
      </c>
      <c r="C21">
        <v>0</v>
      </c>
      <c r="D21">
        <v>0</v>
      </c>
    </row>
    <row r="22" spans="1:9">
      <c r="A22" t="s">
        <v>57</v>
      </c>
      <c r="B22">
        <f>SUM(B20:B21)</f>
        <v>17</v>
      </c>
      <c r="C22">
        <f t="shared" ref="C22:D22" si="0">SUM(C20:C21)</f>
        <v>0</v>
      </c>
      <c r="D22">
        <f t="shared" si="0"/>
        <v>0</v>
      </c>
    </row>
    <row r="23" spans="1:9">
      <c r="A23" t="s">
        <v>69</v>
      </c>
      <c r="D23">
        <v>17</v>
      </c>
    </row>
    <row r="25" spans="1:9">
      <c r="A25" s="14" t="s">
        <v>70</v>
      </c>
      <c r="B25" s="14"/>
      <c r="C25" s="14"/>
      <c r="D25" s="14">
        <f>SUM(B12+C12+D12+B22)</f>
        <v>272</v>
      </c>
    </row>
    <row r="27" spans="1:9">
      <c r="A27" t="s">
        <v>48</v>
      </c>
      <c r="B27" t="s">
        <v>71</v>
      </c>
      <c r="C27" t="s">
        <v>72</v>
      </c>
      <c r="D27" t="s">
        <v>65</v>
      </c>
    </row>
    <row r="28" spans="1:9">
      <c r="A28" t="s">
        <v>59</v>
      </c>
      <c r="B28">
        <v>70</v>
      </c>
      <c r="C28">
        <v>0</v>
      </c>
      <c r="D28">
        <v>0</v>
      </c>
    </row>
    <row r="29" spans="1:9">
      <c r="A29" s="47" t="s">
        <v>60</v>
      </c>
      <c r="B29" s="47">
        <v>95</v>
      </c>
      <c r="C29" s="47">
        <v>95</v>
      </c>
      <c r="D29">
        <v>65</v>
      </c>
    </row>
    <row r="30" spans="1:9">
      <c r="A30" s="47" t="s">
        <v>59</v>
      </c>
      <c r="B30" s="47">
        <v>0</v>
      </c>
      <c r="C30" s="47">
        <v>0</v>
      </c>
      <c r="D30">
        <v>0</v>
      </c>
    </row>
    <row r="31" spans="1:9">
      <c r="A31" s="47" t="s">
        <v>60</v>
      </c>
      <c r="B31" s="47">
        <v>17</v>
      </c>
      <c r="C31" s="47">
        <v>0</v>
      </c>
      <c r="D3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Savvy</dc:creator>
  <cp:keywords/>
  <dc:description/>
  <cp:lastModifiedBy/>
  <cp:revision/>
  <dcterms:created xsi:type="dcterms:W3CDTF">2019-02-18T22:20:26Z</dcterms:created>
  <dcterms:modified xsi:type="dcterms:W3CDTF">2019-04-29T23:20:29Z</dcterms:modified>
  <cp:category/>
  <cp:contentStatus/>
</cp:coreProperties>
</file>